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ite DGPP FINALE\2025\"/>
    </mc:Choice>
  </mc:AlternateContent>
  <xr:revisionPtr revIDLastSave="0" documentId="13_ncr:1_{B03D0ABA-F5CD-4B6F-8305-DED2FFB3443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RR" sheetId="4" r:id="rId1"/>
  </sheets>
  <calcPr calcId="181029"/>
</workbook>
</file>

<file path=xl/calcChain.xml><?xml version="1.0" encoding="utf-8"?>
<calcChain xmlns="http://schemas.openxmlformats.org/spreadsheetml/2006/main">
  <c r="AA17" i="4" l="1"/>
  <c r="AA19" i="4" s="1"/>
  <c r="AA23" i="4"/>
  <c r="Z17" i="4" l="1"/>
  <c r="Z19" i="4" s="1"/>
  <c r="Z23" i="4"/>
  <c r="Y16" i="4"/>
  <c r="Y19" i="4"/>
  <c r="X19" i="4"/>
  <c r="X23" i="4"/>
  <c r="Y23" i="4" l="1"/>
  <c r="Y24" i="4" s="1"/>
  <c r="W23" i="4"/>
  <c r="W19" i="4"/>
  <c r="U24" i="4"/>
  <c r="V23" i="4" l="1"/>
  <c r="T16" i="4" l="1"/>
  <c r="T23" i="4"/>
  <c r="S16" i="4" l="1"/>
  <c r="S23" i="4"/>
  <c r="M23" i="4" l="1"/>
  <c r="N23" i="4"/>
  <c r="O23" i="4"/>
  <c r="P23" i="4"/>
  <c r="Q23" i="4"/>
  <c r="R23" i="4"/>
  <c r="M19" i="4"/>
  <c r="M24" i="4" s="1"/>
  <c r="N19" i="4"/>
  <c r="N24" i="4" s="1"/>
  <c r="O19" i="4"/>
  <c r="O24" i="4" s="1"/>
  <c r="P19" i="4"/>
  <c r="Q19" i="4"/>
  <c r="Q24" i="4" s="1"/>
  <c r="R14" i="4" s="1"/>
  <c r="R19" i="4" s="1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P24" i="4" l="1"/>
  <c r="R24" i="4"/>
  <c r="S14" i="4" s="1"/>
  <c r="S19" i="4" s="1"/>
  <c r="S24" i="4" s="1"/>
  <c r="T14" i="4" s="1"/>
  <c r="T19" i="4" s="1"/>
  <c r="D23" i="4"/>
  <c r="E23" i="4"/>
  <c r="F23" i="4"/>
  <c r="G23" i="4"/>
  <c r="H23" i="4"/>
  <c r="I23" i="4"/>
  <c r="J23" i="4"/>
  <c r="L23" i="4"/>
  <c r="C23" i="4"/>
  <c r="D19" i="4"/>
  <c r="E19" i="4"/>
  <c r="F19" i="4"/>
  <c r="G19" i="4"/>
  <c r="H19" i="4"/>
  <c r="I19" i="4"/>
  <c r="J19" i="4"/>
  <c r="K19" i="4"/>
  <c r="L19" i="4"/>
  <c r="C19" i="4"/>
  <c r="C16" i="4"/>
  <c r="K22" i="4"/>
  <c r="K20" i="4"/>
  <c r="V19" i="4" l="1"/>
  <c r="V24" i="4" s="1"/>
  <c r="T24" i="4"/>
  <c r="L24" i="4"/>
  <c r="K23" i="4"/>
  <c r="K24" i="4" s="1"/>
  <c r="I24" i="4"/>
  <c r="G24" i="4"/>
  <c r="E24" i="4"/>
  <c r="C24" i="4"/>
  <c r="J24" i="4"/>
  <c r="H24" i="4"/>
  <c r="F24" i="4"/>
  <c r="D24" i="4"/>
</calcChain>
</file>

<file path=xl/sharedStrings.xml><?xml version="1.0" encoding="utf-8"?>
<sst xmlns="http://schemas.openxmlformats.org/spreadsheetml/2006/main" count="14" uniqueCount="14">
  <si>
    <t>Fiscalité pétrolière LF</t>
  </si>
  <si>
    <t>Plus value sur fiscalité pétrolière</t>
  </si>
  <si>
    <t>Total des prélèvements</t>
  </si>
  <si>
    <t>Disponibilités FRR avant prélèvements</t>
  </si>
  <si>
    <t>Reliquat  année précédente</t>
  </si>
  <si>
    <t>Reliquat  après prélèvements</t>
  </si>
  <si>
    <t>Avances Banque d'Algérie</t>
  </si>
  <si>
    <t>Fiscalité pétrolière recouvrée</t>
  </si>
  <si>
    <t>Remboursement avances Banque d'Algérie</t>
  </si>
  <si>
    <t xml:space="preserve">           Millions DA</t>
  </si>
  <si>
    <t>Situation du Fonds de Régulation des Recettes (FRR) 2000 - 2023</t>
  </si>
  <si>
    <t>Financement du déficit du Trésor</t>
  </si>
  <si>
    <t>Source:DGTC</t>
  </si>
  <si>
    <t xml:space="preserve">Principal de la dette publique prélevé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</si>
</sst>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_-* #,##0.00\ [$€-1]_-;\-* #,##0.00\ [$€-1]_-;_-* &quot;-&quot;??\ [$€-1]_-"/>
  </numFmts>
  <fonts count="18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10"/>
      <name val="Courier"/>
      <family val="3"/>
    </font>
    <font>
      <sz val="10"/>
      <name val="Arial"/>
      <family val="2"/>
    </font>
    <font>
      <b/>
      <sz val="11"/>
      <color indexed="16"/>
      <name val="Times New Roman"/>
      <family val="1"/>
    </font>
    <font>
      <sz val="11"/>
      <color indexed="16"/>
      <name val="Times New Roman"/>
      <family val="1"/>
    </font>
    <font>
      <b/>
      <sz val="18"/>
      <color theme="0"/>
      <name val="Calibri"/>
      <family val="2"/>
      <scheme val="minor"/>
    </font>
    <font>
      <b/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theme="0"/>
        <bgColor indexed="24"/>
      </patternFill>
    </fill>
    <fill>
      <patternFill patternType="solid">
        <fgColor theme="4" tint="0.79998168889431442"/>
        <bgColor indexed="65"/>
      </patternFill>
    </fill>
  </fills>
  <borders count="5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double">
        <color theme="4"/>
      </bottom>
      <diagonal/>
    </border>
    <border>
      <left/>
      <right/>
      <top style="double">
        <color theme="4"/>
      </top>
      <bottom style="double">
        <color theme="4"/>
      </bottom>
      <diagonal/>
    </border>
  </borders>
  <cellStyleXfs count="4">
    <xf numFmtId="0" fontId="0" fillId="0" borderId="0"/>
    <xf numFmtId="165" fontId="9" fillId="0" borderId="0" applyFont="0" applyFill="0" applyBorder="0" applyAlignment="0" applyProtection="0"/>
    <xf numFmtId="0" fontId="3" fillId="0" borderId="1" applyNumberFormat="0" applyFill="0" applyAlignment="0" applyProtection="0"/>
    <xf numFmtId="0" fontId="15" fillId="5" borderId="0" applyNumberFormat="0" applyBorder="0" applyAlignment="0" applyProtection="0"/>
  </cellStyleXfs>
  <cellXfs count="40">
    <xf numFmtId="0" fontId="0" fillId="0" borderId="0" xfId="0"/>
    <xf numFmtId="164" fontId="1" fillId="2" borderId="0" xfId="0" applyNumberFormat="1" applyFont="1" applyFill="1"/>
    <xf numFmtId="164" fontId="2" fillId="2" borderId="0" xfId="0" applyNumberFormat="1" applyFont="1" applyFill="1"/>
    <xf numFmtId="0" fontId="2" fillId="2" borderId="0" xfId="0" applyFont="1" applyFill="1"/>
    <xf numFmtId="0" fontId="0" fillId="2" borderId="0" xfId="0" applyFill="1"/>
    <xf numFmtId="0" fontId="3" fillId="2" borderId="0" xfId="0" applyFont="1" applyFill="1"/>
    <xf numFmtId="164" fontId="3" fillId="2" borderId="0" xfId="0" applyNumberFormat="1" applyFont="1" applyFill="1"/>
    <xf numFmtId="0" fontId="5" fillId="2" borderId="0" xfId="0" applyFont="1" applyFill="1"/>
    <xf numFmtId="0" fontId="4" fillId="2" borderId="0" xfId="0" applyFont="1" applyFill="1" applyAlignment="1">
      <alignment vertical="top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left"/>
    </xf>
    <xf numFmtId="3" fontId="6" fillId="0" borderId="0" xfId="0" applyNumberFormat="1" applyFont="1"/>
    <xf numFmtId="0" fontId="12" fillId="0" borderId="0" xfId="0" applyFont="1"/>
    <xf numFmtId="3" fontId="10" fillId="0" borderId="0" xfId="0" applyNumberFormat="1" applyFont="1"/>
    <xf numFmtId="0" fontId="11" fillId="0" borderId="0" xfId="0" applyFont="1"/>
    <xf numFmtId="3" fontId="8" fillId="0" borderId="0" xfId="0" applyNumberFormat="1" applyFont="1"/>
    <xf numFmtId="0" fontId="12" fillId="0" borderId="0" xfId="0" applyFont="1" applyAlignment="1">
      <alignment horizontal="left" vertical="center" wrapText="1"/>
    </xf>
    <xf numFmtId="3" fontId="6" fillId="0" borderId="0" xfId="0" applyNumberFormat="1" applyFont="1" applyAlignment="1">
      <alignment horizontal="right" vertical="center"/>
    </xf>
    <xf numFmtId="3" fontId="7" fillId="0" borderId="0" xfId="0" applyNumberFormat="1" applyFont="1"/>
    <xf numFmtId="3" fontId="7" fillId="3" borderId="0" xfId="0" applyNumberFormat="1" applyFont="1" applyFill="1" applyAlignment="1">
      <alignment horizontal="right"/>
    </xf>
    <xf numFmtId="3" fontId="0" fillId="0" borderId="0" xfId="0" applyNumberFormat="1"/>
    <xf numFmtId="0" fontId="13" fillId="2" borderId="0" xfId="0" applyFont="1" applyFill="1" applyAlignment="1">
      <alignment horizontal="center" vertical="center"/>
    </xf>
    <xf numFmtId="0" fontId="5" fillId="0" borderId="0" xfId="0" applyFont="1"/>
    <xf numFmtId="0" fontId="14" fillId="3" borderId="0" xfId="0" applyFont="1" applyFill="1" applyAlignment="1">
      <alignment horizontal="left"/>
    </xf>
    <xf numFmtId="0" fontId="3" fillId="2" borderId="1" xfId="2" applyFill="1" applyAlignment="1">
      <alignment horizontal="center" vertical="center"/>
    </xf>
    <xf numFmtId="3" fontId="3" fillId="2" borderId="1" xfId="2" applyNumberFormat="1" applyFill="1"/>
    <xf numFmtId="0" fontId="3" fillId="2" borderId="1" xfId="2" applyFill="1"/>
    <xf numFmtId="0" fontId="3" fillId="2" borderId="1" xfId="2" applyFill="1" applyAlignment="1">
      <alignment horizontal="center"/>
    </xf>
    <xf numFmtId="0" fontId="3" fillId="4" borderId="1" xfId="2" applyFill="1" applyAlignment="1" applyProtection="1">
      <alignment horizontal="left" vertical="center"/>
    </xf>
    <xf numFmtId="3" fontId="3" fillId="2" borderId="1" xfId="2" applyNumberFormat="1" applyFill="1" applyAlignment="1">
      <alignment horizontal="right" vertical="center"/>
    </xf>
    <xf numFmtId="0" fontId="3" fillId="2" borderId="1" xfId="2" applyFill="1" applyAlignment="1">
      <alignment horizontal="right"/>
    </xf>
    <xf numFmtId="3" fontId="17" fillId="2" borderId="1" xfId="2" applyNumberFormat="1" applyFont="1" applyFill="1" applyAlignment="1">
      <alignment horizontal="right" vertical="center"/>
    </xf>
    <xf numFmtId="0" fontId="3" fillId="2" borderId="2" xfId="2" applyFill="1" applyBorder="1" applyAlignment="1">
      <alignment horizontal="right"/>
    </xf>
    <xf numFmtId="3" fontId="3" fillId="2" borderId="3" xfId="2" applyNumberFormat="1" applyFill="1" applyBorder="1" applyAlignment="1">
      <alignment horizontal="right" vertical="center"/>
    </xf>
    <xf numFmtId="3" fontId="17" fillId="2" borderId="4" xfId="2" applyNumberFormat="1" applyFont="1" applyFill="1" applyBorder="1" applyAlignment="1">
      <alignment horizontal="right" vertical="center"/>
    </xf>
    <xf numFmtId="3" fontId="3" fillId="2" borderId="1" xfId="2" applyNumberFormat="1" applyFill="1" applyAlignment="1" applyProtection="1">
      <alignment horizontal="right"/>
    </xf>
    <xf numFmtId="0" fontId="16" fillId="5" borderId="0" xfId="3" applyFont="1" applyAlignment="1">
      <alignment horizontal="center" vertical="center"/>
    </xf>
    <xf numFmtId="0" fontId="16" fillId="5" borderId="0" xfId="3" applyFont="1" applyAlignment="1"/>
  </cellXfs>
  <cellStyles count="4">
    <cellStyle name="20 % - Accent1" xfId="3" builtinId="30"/>
    <cellStyle name="Euro" xfId="1" xr:uid="{00000000-0005-0000-0000-000001000000}"/>
    <cellStyle name="Normal" xfId="0" builtinId="0"/>
    <cellStyle name="Total" xfId="2" builtin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B5:AD35"/>
  <sheetViews>
    <sheetView showGridLines="0" tabSelected="1" topLeftCell="A10" zoomScaleNormal="100" workbookViewId="0">
      <pane xSplit="2" ySplit="4" topLeftCell="C14" activePane="bottomRight" state="frozen"/>
      <selection activeCell="A10" sqref="A10"/>
      <selection pane="topRight" activeCell="C10" sqref="C10"/>
      <selection pane="bottomLeft" activeCell="A14" sqref="A14"/>
      <selection pane="bottomRight" activeCell="C27" sqref="C27"/>
    </sheetView>
  </sheetViews>
  <sheetFormatPr baseColWidth="10" defaultRowHeight="14.4" x14ac:dyDescent="0.3"/>
  <cols>
    <col min="1" max="1" width="1.5546875" customWidth="1"/>
    <col min="2" max="2" width="39.44140625" customWidth="1"/>
    <col min="3" max="12" width="11.6640625" customWidth="1"/>
    <col min="13" max="17" width="9.6640625" customWidth="1"/>
    <col min="18" max="18" width="10.88671875" customWidth="1"/>
    <col min="19" max="19" width="9" customWidth="1"/>
    <col min="20" max="21" width="10.33203125" customWidth="1"/>
    <col min="22" max="22" width="9" customWidth="1"/>
    <col min="23" max="23" width="8.88671875" customWidth="1"/>
    <col min="24" max="25" width="12.109375" customWidth="1"/>
    <col min="26" max="26" width="15.6640625" customWidth="1"/>
    <col min="27" max="27" width="12.109375" customWidth="1"/>
    <col min="28" max="28" width="14.33203125" customWidth="1"/>
    <col min="29" max="30" width="6.6640625" customWidth="1"/>
    <col min="31" max="32" width="8.6640625" customWidth="1"/>
  </cols>
  <sheetData>
    <row r="5" spans="2:30" ht="15" customHeight="1" x14ac:dyDescent="0.3">
      <c r="B5" s="38" t="s">
        <v>10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9"/>
      <c r="X5" s="39"/>
      <c r="Y5" s="39"/>
      <c r="Z5" s="39"/>
    </row>
    <row r="6" spans="2:30" ht="27" customHeight="1" x14ac:dyDescent="0.3"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9"/>
      <c r="X6" s="39"/>
      <c r="Y6" s="39"/>
      <c r="Z6" s="39"/>
    </row>
    <row r="7" spans="2:30" ht="18" customHeight="1" x14ac:dyDescent="0.3"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8"/>
      <c r="T7" s="8"/>
      <c r="U7" s="8"/>
      <c r="V7" s="4"/>
      <c r="W7" s="4"/>
    </row>
    <row r="8" spans="2:30" ht="18" customHeight="1" x14ac:dyDescent="0.3"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8"/>
      <c r="T8" s="8"/>
      <c r="U8" s="8"/>
      <c r="V8" s="4"/>
      <c r="W8" s="4"/>
    </row>
    <row r="9" spans="2:30" x14ac:dyDescent="0.3">
      <c r="B9" s="7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2"/>
      <c r="AC9" s="2"/>
      <c r="AD9" s="3"/>
    </row>
    <row r="10" spans="2:30" x14ac:dyDescent="0.3">
      <c r="B10" s="5"/>
      <c r="C10" s="5"/>
      <c r="D10" s="5"/>
      <c r="E10" s="5"/>
      <c r="F10" s="5"/>
      <c r="G10" s="5"/>
      <c r="H10" s="6"/>
      <c r="I10" s="6"/>
      <c r="J10" s="6"/>
      <c r="K10" s="6"/>
      <c r="L10" s="6"/>
      <c r="M10" s="6"/>
      <c r="N10" s="6"/>
      <c r="O10" s="6"/>
      <c r="P10" s="6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2"/>
      <c r="AC10" s="2"/>
      <c r="AD10" s="3"/>
    </row>
    <row r="11" spans="2:30" ht="27.75" customHeight="1" thickBot="1" x14ac:dyDescent="0.35">
      <c r="B11" s="28"/>
      <c r="C11" s="26">
        <v>2000</v>
      </c>
      <c r="D11" s="26">
        <v>2001</v>
      </c>
      <c r="E11" s="26">
        <v>2002</v>
      </c>
      <c r="F11" s="26">
        <v>2003</v>
      </c>
      <c r="G11" s="26">
        <v>2004</v>
      </c>
      <c r="H11" s="26">
        <v>2005</v>
      </c>
      <c r="I11" s="26">
        <v>2006</v>
      </c>
      <c r="J11" s="26">
        <v>2007</v>
      </c>
      <c r="K11" s="26">
        <v>2008</v>
      </c>
      <c r="L11" s="26">
        <v>2009</v>
      </c>
      <c r="M11" s="26">
        <v>2010</v>
      </c>
      <c r="N11" s="26">
        <v>2011</v>
      </c>
      <c r="O11" s="26">
        <v>2012</v>
      </c>
      <c r="P11" s="26">
        <v>2013</v>
      </c>
      <c r="Q11" s="26">
        <v>2014</v>
      </c>
      <c r="R11" s="26">
        <v>2015</v>
      </c>
      <c r="S11" s="26">
        <v>2016</v>
      </c>
      <c r="T11" s="26">
        <v>2017</v>
      </c>
      <c r="U11" s="26">
        <v>2018</v>
      </c>
      <c r="V11" s="26">
        <v>2019</v>
      </c>
      <c r="W11" s="26">
        <v>2020</v>
      </c>
      <c r="X11" s="26">
        <v>2021</v>
      </c>
      <c r="Y11" s="26">
        <v>2022</v>
      </c>
      <c r="Z11" s="26">
        <v>2023</v>
      </c>
      <c r="AA11" s="26">
        <v>2024</v>
      </c>
    </row>
    <row r="12" spans="2:30" ht="18" customHeight="1" thickTop="1" thickBot="1" x14ac:dyDescent="0.35">
      <c r="B12" s="28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8"/>
      <c r="S12" s="28"/>
      <c r="T12" s="28"/>
      <c r="U12" s="28"/>
      <c r="V12" s="28"/>
      <c r="W12" s="28"/>
      <c r="X12" s="28"/>
      <c r="Y12" s="28"/>
      <c r="Z12" s="28"/>
      <c r="AA12" s="28"/>
    </row>
    <row r="13" spans="2:30" ht="15.6" thickTop="1" thickBot="1" x14ac:dyDescent="0.35">
      <c r="B13" s="28"/>
      <c r="C13" s="27"/>
      <c r="D13" s="27"/>
      <c r="E13" s="27"/>
      <c r="F13" s="27"/>
      <c r="G13" s="27"/>
      <c r="H13" s="27"/>
      <c r="I13" s="28"/>
      <c r="J13" s="28"/>
      <c r="K13" s="28"/>
      <c r="L13" s="29"/>
      <c r="M13" s="29"/>
      <c r="N13" s="29"/>
      <c r="O13" s="29"/>
      <c r="P13" s="29"/>
      <c r="Q13" s="28"/>
      <c r="R13" s="28"/>
      <c r="S13" s="28"/>
      <c r="T13" s="28"/>
      <c r="U13" s="28"/>
      <c r="V13" s="28"/>
      <c r="W13" s="28"/>
      <c r="X13" s="29"/>
      <c r="Y13" s="32"/>
      <c r="Z13" s="34"/>
      <c r="AA13" s="34" t="s">
        <v>9</v>
      </c>
    </row>
    <row r="14" spans="2:30" ht="20.100000000000001" customHeight="1" thickTop="1" thickBot="1" x14ac:dyDescent="0.35">
      <c r="B14" s="30" t="s">
        <v>4</v>
      </c>
      <c r="C14" s="31">
        <v>0</v>
      </c>
      <c r="D14" s="31">
        <v>232137</v>
      </c>
      <c r="E14" s="31">
        <v>171534</v>
      </c>
      <c r="F14" s="31">
        <v>27978</v>
      </c>
      <c r="G14" s="31">
        <v>320892</v>
      </c>
      <c r="H14" s="31">
        <v>721688</v>
      </c>
      <c r="I14" s="31">
        <v>1842686</v>
      </c>
      <c r="J14" s="31">
        <v>2931045</v>
      </c>
      <c r="K14" s="31">
        <v>3215531</v>
      </c>
      <c r="L14" s="31">
        <v>4280072</v>
      </c>
      <c r="M14" s="31">
        <v>4316465</v>
      </c>
      <c r="N14" s="31">
        <v>4842837</v>
      </c>
      <c r="O14" s="31">
        <v>5381702</v>
      </c>
      <c r="P14" s="31">
        <v>5633751</v>
      </c>
      <c r="Q14" s="31">
        <v>5563511</v>
      </c>
      <c r="R14" s="31">
        <f>+Q24</f>
        <v>4408159</v>
      </c>
      <c r="S14" s="31">
        <f>+R24</f>
        <v>2073846</v>
      </c>
      <c r="T14" s="31">
        <f>+S24</f>
        <v>784458</v>
      </c>
      <c r="U14" s="31">
        <v>0</v>
      </c>
      <c r="V14" s="31">
        <v>305500</v>
      </c>
      <c r="W14" s="31">
        <v>305500</v>
      </c>
      <c r="X14" s="31">
        <v>0</v>
      </c>
      <c r="Y14" s="31">
        <v>682104</v>
      </c>
      <c r="Z14" s="36">
        <v>1966593</v>
      </c>
      <c r="AA14" s="36">
        <v>2659945</v>
      </c>
    </row>
    <row r="15" spans="2:30" ht="20.100000000000001" customHeight="1" thickTop="1" thickBot="1" x14ac:dyDescent="0.35">
      <c r="B15" s="30" t="s">
        <v>0</v>
      </c>
      <c r="C15" s="31">
        <v>720000</v>
      </c>
      <c r="D15" s="31">
        <v>840600</v>
      </c>
      <c r="E15" s="31">
        <v>916400</v>
      </c>
      <c r="F15" s="31">
        <v>836060</v>
      </c>
      <c r="G15" s="31">
        <v>862200</v>
      </c>
      <c r="H15" s="31">
        <v>899000</v>
      </c>
      <c r="I15" s="31">
        <v>916000</v>
      </c>
      <c r="J15" s="31">
        <v>973000</v>
      </c>
      <c r="K15" s="31">
        <v>1715400</v>
      </c>
      <c r="L15" s="31">
        <v>1927000</v>
      </c>
      <c r="M15" s="31">
        <v>1501700</v>
      </c>
      <c r="N15" s="31">
        <v>1529400</v>
      </c>
      <c r="O15" s="31">
        <v>1519040</v>
      </c>
      <c r="P15" s="31">
        <v>1615900</v>
      </c>
      <c r="Q15" s="31">
        <v>1577730</v>
      </c>
      <c r="R15" s="31">
        <v>1722940</v>
      </c>
      <c r="S15" s="31">
        <v>1682550</v>
      </c>
      <c r="T15" s="31">
        <v>2126987</v>
      </c>
      <c r="U15" s="31">
        <v>2349694</v>
      </c>
      <c r="V15" s="31">
        <v>2518488</v>
      </c>
      <c r="W15" s="31">
        <v>1394710</v>
      </c>
      <c r="X15" s="31">
        <v>1927051</v>
      </c>
      <c r="Y15" s="31">
        <v>3211921</v>
      </c>
      <c r="Z15" s="35">
        <v>3856255</v>
      </c>
      <c r="AA15" s="37">
        <v>3512339</v>
      </c>
      <c r="AB15" s="22"/>
    </row>
    <row r="16" spans="2:30" ht="20.100000000000001" customHeight="1" thickTop="1" thickBot="1" x14ac:dyDescent="0.35">
      <c r="B16" s="30" t="s">
        <v>7</v>
      </c>
      <c r="C16" s="31">
        <f>+C17+C15</f>
        <v>1173237</v>
      </c>
      <c r="D16" s="31">
        <f t="shared" ref="D16:R16" si="0">+D17+D15</f>
        <v>964464</v>
      </c>
      <c r="E16" s="31">
        <f t="shared" si="0"/>
        <v>942904</v>
      </c>
      <c r="F16" s="31">
        <f t="shared" si="0"/>
        <v>1284974</v>
      </c>
      <c r="G16" s="31">
        <f t="shared" si="0"/>
        <v>1485699</v>
      </c>
      <c r="H16" s="31">
        <f t="shared" si="0"/>
        <v>2267836</v>
      </c>
      <c r="I16" s="31">
        <f t="shared" si="0"/>
        <v>2714000</v>
      </c>
      <c r="J16" s="31">
        <f t="shared" si="0"/>
        <v>2711848</v>
      </c>
      <c r="K16" s="31">
        <f t="shared" si="0"/>
        <v>4003559</v>
      </c>
      <c r="L16" s="31">
        <f t="shared" si="0"/>
        <v>2327675</v>
      </c>
      <c r="M16" s="31">
        <f t="shared" si="0"/>
        <v>2820010</v>
      </c>
      <c r="N16" s="31">
        <f t="shared" si="0"/>
        <v>3829720</v>
      </c>
      <c r="O16" s="31">
        <f t="shared" si="0"/>
        <v>4054349</v>
      </c>
      <c r="P16" s="31">
        <f t="shared" si="0"/>
        <v>3678131</v>
      </c>
      <c r="Q16" s="31">
        <f t="shared" si="0"/>
        <v>3388050</v>
      </c>
      <c r="R16" s="31">
        <f t="shared" si="0"/>
        <v>2275132</v>
      </c>
      <c r="S16" s="31">
        <f t="shared" ref="S16:T16" si="1">+S17+S15</f>
        <v>1781100</v>
      </c>
      <c r="T16" s="31">
        <f t="shared" si="1"/>
        <v>2126987</v>
      </c>
      <c r="U16" s="31">
        <v>2787106</v>
      </c>
      <c r="V16" s="31">
        <v>2518488</v>
      </c>
      <c r="W16" s="31">
        <v>1959758</v>
      </c>
      <c r="X16" s="31">
        <v>2609155</v>
      </c>
      <c r="Y16" s="33">
        <f>+Y15+Y17</f>
        <v>5507675</v>
      </c>
      <c r="Z16" s="33">
        <v>5576981</v>
      </c>
      <c r="AA16" s="33">
        <v>3840796</v>
      </c>
      <c r="AB16" s="22"/>
    </row>
    <row r="17" spans="2:28" ht="20.100000000000001" customHeight="1" thickTop="1" thickBot="1" x14ac:dyDescent="0.35">
      <c r="B17" s="30" t="s">
        <v>1</v>
      </c>
      <c r="C17" s="31">
        <v>453237</v>
      </c>
      <c r="D17" s="31">
        <v>123864</v>
      </c>
      <c r="E17" s="31">
        <v>26504</v>
      </c>
      <c r="F17" s="31">
        <v>448914</v>
      </c>
      <c r="G17" s="31">
        <v>623499</v>
      </c>
      <c r="H17" s="31">
        <v>1368836</v>
      </c>
      <c r="I17" s="31">
        <v>1798000</v>
      </c>
      <c r="J17" s="31">
        <v>1738848</v>
      </c>
      <c r="K17" s="31">
        <v>2288159</v>
      </c>
      <c r="L17" s="31">
        <v>400675</v>
      </c>
      <c r="M17" s="31">
        <v>1318310</v>
      </c>
      <c r="N17" s="31">
        <v>2300320</v>
      </c>
      <c r="O17" s="31">
        <v>2535309</v>
      </c>
      <c r="P17" s="31">
        <v>2062231</v>
      </c>
      <c r="Q17" s="31">
        <v>1810320</v>
      </c>
      <c r="R17" s="31">
        <v>552192</v>
      </c>
      <c r="S17" s="31">
        <v>98550</v>
      </c>
      <c r="T17" s="31">
        <v>0</v>
      </c>
      <c r="U17" s="31">
        <v>437412</v>
      </c>
      <c r="V17" s="31">
        <v>0</v>
      </c>
      <c r="W17" s="31">
        <v>526854</v>
      </c>
      <c r="X17" s="31">
        <v>682104</v>
      </c>
      <c r="Y17" s="33">
        <v>2295754</v>
      </c>
      <c r="Z17" s="33">
        <f>+Z16-Z15</f>
        <v>1720726</v>
      </c>
      <c r="AA17" s="33">
        <f>+AA16-AA15</f>
        <v>328457</v>
      </c>
    </row>
    <row r="18" spans="2:28" ht="20.100000000000001" customHeight="1" thickTop="1" thickBot="1" x14ac:dyDescent="0.35">
      <c r="B18" s="30" t="s">
        <v>6</v>
      </c>
      <c r="C18" s="31">
        <v>0</v>
      </c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31">
        <v>0</v>
      </c>
      <c r="T18" s="31">
        <v>0</v>
      </c>
      <c r="U18" s="31">
        <v>0</v>
      </c>
      <c r="V18" s="31">
        <v>0</v>
      </c>
      <c r="W18" s="31">
        <v>0</v>
      </c>
      <c r="X18" s="31">
        <v>0</v>
      </c>
      <c r="Y18" s="33">
        <v>0</v>
      </c>
      <c r="Z18" s="33">
        <v>0</v>
      </c>
      <c r="AA18" s="33">
        <v>0</v>
      </c>
      <c r="AB18" s="22"/>
    </row>
    <row r="19" spans="2:28" ht="20.100000000000001" customHeight="1" thickTop="1" thickBot="1" x14ac:dyDescent="0.35">
      <c r="B19" s="30" t="s">
        <v>3</v>
      </c>
      <c r="C19" s="31">
        <f>+C17+C14</f>
        <v>453237</v>
      </c>
      <c r="D19" s="31">
        <f t="shared" ref="D19:R19" si="2">+D17+D14</f>
        <v>356001</v>
      </c>
      <c r="E19" s="31">
        <f t="shared" si="2"/>
        <v>198038</v>
      </c>
      <c r="F19" s="31">
        <f t="shared" si="2"/>
        <v>476892</v>
      </c>
      <c r="G19" s="31">
        <f t="shared" si="2"/>
        <v>944391</v>
      </c>
      <c r="H19" s="31">
        <f t="shared" si="2"/>
        <v>2090524</v>
      </c>
      <c r="I19" s="31">
        <f t="shared" si="2"/>
        <v>3640686</v>
      </c>
      <c r="J19" s="31">
        <f t="shared" si="2"/>
        <v>4669893</v>
      </c>
      <c r="K19" s="31">
        <f t="shared" si="2"/>
        <v>5503690</v>
      </c>
      <c r="L19" s="31">
        <f t="shared" si="2"/>
        <v>4680747</v>
      </c>
      <c r="M19" s="31">
        <f t="shared" si="2"/>
        <v>5634775</v>
      </c>
      <c r="N19" s="31">
        <f t="shared" si="2"/>
        <v>7143157</v>
      </c>
      <c r="O19" s="31">
        <f t="shared" si="2"/>
        <v>7917011</v>
      </c>
      <c r="P19" s="31">
        <f t="shared" si="2"/>
        <v>7695982</v>
      </c>
      <c r="Q19" s="31">
        <f t="shared" si="2"/>
        <v>7373831</v>
      </c>
      <c r="R19" s="31">
        <f t="shared" si="2"/>
        <v>4960351</v>
      </c>
      <c r="S19" s="31">
        <f t="shared" ref="S19:T19" si="3">+S17+S14</f>
        <v>2172396</v>
      </c>
      <c r="T19" s="31">
        <f t="shared" si="3"/>
        <v>784458</v>
      </c>
      <c r="U19" s="31">
        <v>437412</v>
      </c>
      <c r="V19" s="31">
        <f t="shared" ref="V19" si="4">+V17+V14</f>
        <v>305500</v>
      </c>
      <c r="W19" s="31">
        <f>W17+W14</f>
        <v>832354</v>
      </c>
      <c r="X19" s="31">
        <f t="shared" ref="X19" si="5">X17+X14</f>
        <v>682104</v>
      </c>
      <c r="Y19" s="33">
        <f>+Y14+Y17</f>
        <v>2977858</v>
      </c>
      <c r="Z19" s="33">
        <f>+Z14+Z17</f>
        <v>3687319</v>
      </c>
      <c r="AA19" s="33">
        <f>+AA14+AA17</f>
        <v>2988402</v>
      </c>
      <c r="AB19" s="22"/>
    </row>
    <row r="20" spans="2:28" ht="20.100000000000001" customHeight="1" thickTop="1" thickBot="1" x14ac:dyDescent="0.35">
      <c r="B20" s="30" t="s">
        <v>13</v>
      </c>
      <c r="C20" s="31">
        <v>221100</v>
      </c>
      <c r="D20" s="31">
        <v>184467</v>
      </c>
      <c r="E20" s="31">
        <v>170060</v>
      </c>
      <c r="F20" s="31">
        <v>156000</v>
      </c>
      <c r="G20" s="31">
        <v>222703</v>
      </c>
      <c r="H20" s="31">
        <v>247838</v>
      </c>
      <c r="I20" s="31">
        <v>618111</v>
      </c>
      <c r="J20" s="31">
        <v>314455</v>
      </c>
      <c r="K20" s="31">
        <f>66788+398649</f>
        <v>465437</v>
      </c>
      <c r="L20" s="31">
        <v>0</v>
      </c>
      <c r="M20" s="31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31">
        <v>0</v>
      </c>
      <c r="T20" s="31">
        <v>0</v>
      </c>
      <c r="U20" s="31">
        <v>0</v>
      </c>
      <c r="V20" s="31">
        <v>0</v>
      </c>
      <c r="W20" s="31">
        <v>0</v>
      </c>
      <c r="X20" s="31">
        <v>0</v>
      </c>
      <c r="Y20" s="31">
        <v>0</v>
      </c>
      <c r="Z20" s="31">
        <v>0</v>
      </c>
      <c r="AA20" s="31">
        <v>0</v>
      </c>
      <c r="AB20" s="22"/>
    </row>
    <row r="21" spans="2:28" ht="20.100000000000001" customHeight="1" thickTop="1" thickBot="1" x14ac:dyDescent="0.35">
      <c r="B21" s="30" t="s">
        <v>8</v>
      </c>
      <c r="C21" s="31">
        <v>0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607956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31">
        <v>0</v>
      </c>
      <c r="Y21" s="31">
        <v>0</v>
      </c>
      <c r="Z21" s="31">
        <v>0</v>
      </c>
      <c r="AA21" s="31">
        <v>0</v>
      </c>
      <c r="AB21" s="22"/>
    </row>
    <row r="22" spans="2:28" ht="20.100000000000001" customHeight="1" thickTop="1" thickBot="1" x14ac:dyDescent="0.35">
      <c r="B22" s="30" t="s">
        <v>11</v>
      </c>
      <c r="C22" s="31">
        <v>0</v>
      </c>
      <c r="D22" s="31">
        <v>0</v>
      </c>
      <c r="E22" s="31">
        <v>0</v>
      </c>
      <c r="F22" s="31">
        <v>0</v>
      </c>
      <c r="G22" s="31">
        <v>0</v>
      </c>
      <c r="H22" s="31">
        <v>0</v>
      </c>
      <c r="I22" s="31">
        <v>91530</v>
      </c>
      <c r="J22" s="31">
        <v>531952</v>
      </c>
      <c r="K22" s="31">
        <f>50000+664984+43195.7</f>
        <v>758179.7</v>
      </c>
      <c r="L22" s="31">
        <v>364282</v>
      </c>
      <c r="M22" s="31">
        <v>791938</v>
      </c>
      <c r="N22" s="31">
        <v>1761455</v>
      </c>
      <c r="O22" s="31">
        <v>2283260</v>
      </c>
      <c r="P22" s="31">
        <v>2132471</v>
      </c>
      <c r="Q22" s="31">
        <v>2965672</v>
      </c>
      <c r="R22" s="31">
        <v>2886505</v>
      </c>
      <c r="S22" s="31">
        <v>1387938</v>
      </c>
      <c r="T22" s="31">
        <v>784458</v>
      </c>
      <c r="U22" s="31">
        <v>131912</v>
      </c>
      <c r="V22" s="31">
        <v>0</v>
      </c>
      <c r="W22" s="31">
        <v>832354</v>
      </c>
      <c r="X22" s="31">
        <v>0</v>
      </c>
      <c r="Y22" s="31">
        <v>1011265</v>
      </c>
      <c r="Z22" s="31">
        <v>1027375</v>
      </c>
      <c r="AA22" s="31">
        <v>2988402</v>
      </c>
      <c r="AB22" s="22"/>
    </row>
    <row r="23" spans="2:28" ht="20.100000000000001" customHeight="1" thickTop="1" thickBot="1" x14ac:dyDescent="0.35">
      <c r="B23" s="30" t="s">
        <v>2</v>
      </c>
      <c r="C23" s="31">
        <f t="shared" ref="C23:T23" si="6">SUM(C20:C22)</f>
        <v>221100</v>
      </c>
      <c r="D23" s="31">
        <f t="shared" si="6"/>
        <v>184467</v>
      </c>
      <c r="E23" s="31">
        <f t="shared" si="6"/>
        <v>170060</v>
      </c>
      <c r="F23" s="31">
        <f t="shared" si="6"/>
        <v>156000</v>
      </c>
      <c r="G23" s="31">
        <f t="shared" si="6"/>
        <v>222703</v>
      </c>
      <c r="H23" s="31">
        <f t="shared" si="6"/>
        <v>247838</v>
      </c>
      <c r="I23" s="31">
        <f t="shared" si="6"/>
        <v>709641</v>
      </c>
      <c r="J23" s="31">
        <f t="shared" si="6"/>
        <v>1454363</v>
      </c>
      <c r="K23" s="31">
        <f t="shared" si="6"/>
        <v>1223616.7</v>
      </c>
      <c r="L23" s="31">
        <f t="shared" si="6"/>
        <v>364282</v>
      </c>
      <c r="M23" s="31">
        <f t="shared" si="6"/>
        <v>791938</v>
      </c>
      <c r="N23" s="31">
        <f t="shared" si="6"/>
        <v>1761455</v>
      </c>
      <c r="O23" s="31">
        <f t="shared" si="6"/>
        <v>2283260</v>
      </c>
      <c r="P23" s="31">
        <f t="shared" si="6"/>
        <v>2132471</v>
      </c>
      <c r="Q23" s="31">
        <f t="shared" si="6"/>
        <v>2965672</v>
      </c>
      <c r="R23" s="31">
        <f t="shared" si="6"/>
        <v>2886505</v>
      </c>
      <c r="S23" s="31">
        <f t="shared" si="6"/>
        <v>1387938</v>
      </c>
      <c r="T23" s="31">
        <f t="shared" si="6"/>
        <v>784458</v>
      </c>
      <c r="U23" s="31">
        <v>131912</v>
      </c>
      <c r="V23" s="31">
        <f>SUM(V20:V22)</f>
        <v>0</v>
      </c>
      <c r="W23" s="31">
        <f>W22</f>
        <v>832354</v>
      </c>
      <c r="X23" s="31">
        <f>X22</f>
        <v>0</v>
      </c>
      <c r="Y23" s="31">
        <f>Y22</f>
        <v>1011265</v>
      </c>
      <c r="Z23" s="31">
        <f>Z22</f>
        <v>1027375</v>
      </c>
      <c r="AA23" s="31">
        <f>AA22</f>
        <v>2988402</v>
      </c>
      <c r="AB23" s="22"/>
    </row>
    <row r="24" spans="2:28" ht="20.100000000000001" customHeight="1" thickTop="1" thickBot="1" x14ac:dyDescent="0.35">
      <c r="B24" s="30" t="s">
        <v>5</v>
      </c>
      <c r="C24" s="31">
        <f t="shared" ref="C24:V24" si="7">+C19-C23</f>
        <v>232137</v>
      </c>
      <c r="D24" s="31">
        <f t="shared" si="7"/>
        <v>171534</v>
      </c>
      <c r="E24" s="31">
        <f t="shared" si="7"/>
        <v>27978</v>
      </c>
      <c r="F24" s="31">
        <f t="shared" si="7"/>
        <v>320892</v>
      </c>
      <c r="G24" s="31">
        <f t="shared" si="7"/>
        <v>721688</v>
      </c>
      <c r="H24" s="31">
        <f t="shared" si="7"/>
        <v>1842686</v>
      </c>
      <c r="I24" s="31">
        <f t="shared" si="7"/>
        <v>2931045</v>
      </c>
      <c r="J24" s="31">
        <f t="shared" si="7"/>
        <v>3215530</v>
      </c>
      <c r="K24" s="31">
        <f t="shared" si="7"/>
        <v>4280073.3</v>
      </c>
      <c r="L24" s="31">
        <f t="shared" si="7"/>
        <v>4316465</v>
      </c>
      <c r="M24" s="31">
        <f t="shared" si="7"/>
        <v>4842837</v>
      </c>
      <c r="N24" s="31">
        <f t="shared" si="7"/>
        <v>5381702</v>
      </c>
      <c r="O24" s="31">
        <f t="shared" si="7"/>
        <v>5633751</v>
      </c>
      <c r="P24" s="31">
        <f t="shared" si="7"/>
        <v>5563511</v>
      </c>
      <c r="Q24" s="31">
        <f t="shared" si="7"/>
        <v>4408159</v>
      </c>
      <c r="R24" s="31">
        <f t="shared" si="7"/>
        <v>2073846</v>
      </c>
      <c r="S24" s="31">
        <f t="shared" si="7"/>
        <v>784458</v>
      </c>
      <c r="T24" s="31">
        <f t="shared" si="7"/>
        <v>0</v>
      </c>
      <c r="U24" s="31">
        <f t="shared" si="7"/>
        <v>305500</v>
      </c>
      <c r="V24" s="31">
        <f t="shared" si="7"/>
        <v>305500</v>
      </c>
      <c r="W24" s="31">
        <v>0</v>
      </c>
      <c r="X24" s="31">
        <v>682104</v>
      </c>
      <c r="Y24" s="31">
        <f>+Y19-Y23</f>
        <v>1966593</v>
      </c>
      <c r="Z24" s="31">
        <v>2659945</v>
      </c>
      <c r="AA24" s="31">
        <v>0</v>
      </c>
      <c r="AB24" s="22"/>
    </row>
    <row r="25" spans="2:28" ht="15" thickTop="1" x14ac:dyDescent="0.3">
      <c r="B25" s="24" t="s">
        <v>12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</row>
    <row r="26" spans="2:28" x14ac:dyDescent="0.3">
      <c r="B26" s="25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</row>
    <row r="27" spans="2:28" ht="15.75" customHeight="1" x14ac:dyDescent="0.3"/>
    <row r="28" spans="2:28" hidden="1" x14ac:dyDescent="0.3">
      <c r="B28" s="9"/>
      <c r="C28" s="10"/>
      <c r="I28" s="11"/>
      <c r="J28" s="11"/>
      <c r="K28" s="11"/>
      <c r="L28" s="11"/>
      <c r="M28" s="11"/>
      <c r="N28" s="11"/>
      <c r="O28" s="11"/>
      <c r="P28" s="11"/>
      <c r="Q28" s="11"/>
    </row>
    <row r="29" spans="2:28" x14ac:dyDescent="0.3"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</row>
    <row r="30" spans="2:28" x14ac:dyDescent="0.3">
      <c r="B30" s="14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5"/>
      <c r="O30" s="15"/>
      <c r="P30" s="15"/>
      <c r="Q30" s="15"/>
    </row>
    <row r="31" spans="2:28" x14ac:dyDescent="0.3">
      <c r="B31" s="18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</row>
    <row r="32" spans="2:28" x14ac:dyDescent="0.3">
      <c r="B32" s="14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5"/>
      <c r="O32" s="15"/>
      <c r="P32" s="15"/>
      <c r="Q32" s="15"/>
    </row>
    <row r="33" spans="2:17" x14ac:dyDescent="0.3">
      <c r="B33" s="14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</row>
    <row r="34" spans="2:17" x14ac:dyDescent="0.3">
      <c r="B34" s="16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</row>
    <row r="35" spans="2:17" x14ac:dyDescent="0.3">
      <c r="B35" s="12"/>
      <c r="C35" s="21"/>
      <c r="D35" s="21"/>
      <c r="E35" s="21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</row>
  </sheetData>
  <mergeCells count="1">
    <mergeCell ref="B5:Z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FRR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USER36</dc:creator>
  <cp:lastModifiedBy>User</cp:lastModifiedBy>
  <cp:lastPrinted>2024-01-17T13:30:37Z</cp:lastPrinted>
  <dcterms:created xsi:type="dcterms:W3CDTF">2015-05-05T14:24:55Z</dcterms:created>
  <dcterms:modified xsi:type="dcterms:W3CDTF">2025-12-24T08:19:47Z</dcterms:modified>
</cp:coreProperties>
</file>