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te DGPP FINALE\2025\"/>
    </mc:Choice>
  </mc:AlternateContent>
  <xr:revisionPtr revIDLastSave="0" documentId="13_ncr:1_{20951292-7C68-45EF-92B5-39AC392F2C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ROT" sheetId="1" r:id="rId1"/>
  </sheets>
  <calcPr calcId="181029"/>
</workbook>
</file>

<file path=xl/calcChain.xml><?xml version="1.0" encoding="utf-8"?>
<calcChain xmlns="http://schemas.openxmlformats.org/spreadsheetml/2006/main">
  <c r="Z17" i="1" l="1"/>
  <c r="Z16" i="1" s="1"/>
  <c r="Z13" i="1"/>
  <c r="Z11" i="1" s="1"/>
  <c r="Z9" i="1" s="1"/>
  <c r="Y13" i="1"/>
  <c r="Y11" i="1" s="1"/>
  <c r="Y17" i="1"/>
  <c r="Z19" i="1" l="1"/>
  <c r="Z21" i="1" s="1"/>
  <c r="Z23" i="1" s="1"/>
  <c r="Y9" i="1"/>
  <c r="X11" i="1"/>
  <c r="X9" i="1" s="1"/>
  <c r="X19" i="1" s="1"/>
  <c r="W16" i="1"/>
  <c r="W19" i="1" l="1"/>
  <c r="W21" i="1" s="1"/>
  <c r="X21" i="1"/>
  <c r="X23" i="1" s="1"/>
  <c r="V16" i="1"/>
  <c r="V19" i="1" s="1"/>
  <c r="V21" i="1" s="1"/>
  <c r="U16" i="1"/>
  <c r="T16" i="1"/>
  <c r="S16" i="1"/>
  <c r="R16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T11" i="1"/>
  <c r="T9" i="1" s="1"/>
  <c r="S11" i="1"/>
  <c r="S9" i="1" s="1"/>
  <c r="R11" i="1"/>
  <c r="R9" i="1" s="1"/>
  <c r="Q11" i="1"/>
  <c r="Q9" i="1" s="1"/>
  <c r="P11" i="1"/>
  <c r="P9" i="1" s="1"/>
  <c r="O11" i="1"/>
  <c r="O9" i="1" s="1"/>
  <c r="M11" i="1"/>
  <c r="M9" i="1" s="1"/>
  <c r="L11" i="1"/>
  <c r="L9" i="1" s="1"/>
  <c r="K11" i="1"/>
  <c r="K9" i="1" s="1"/>
  <c r="J11" i="1"/>
  <c r="J9" i="1" s="1"/>
  <c r="I11" i="1"/>
  <c r="I9" i="1" s="1"/>
  <c r="H11" i="1"/>
  <c r="H9" i="1" s="1"/>
  <c r="G11" i="1"/>
  <c r="G9" i="1" s="1"/>
  <c r="F11" i="1"/>
  <c r="F9" i="1" s="1"/>
  <c r="E11" i="1"/>
  <c r="E9" i="1" s="1"/>
  <c r="D11" i="1"/>
  <c r="D9" i="1" s="1"/>
  <c r="C11" i="1"/>
  <c r="C9" i="1" s="1"/>
  <c r="B11" i="1"/>
  <c r="B9" i="1" s="1"/>
  <c r="B19" i="1" s="1"/>
  <c r="B21" i="1" s="1"/>
  <c r="B23" i="1" s="1"/>
  <c r="H19" i="1" l="1"/>
  <c r="H21" i="1" s="1"/>
  <c r="H23" i="1" s="1"/>
  <c r="O19" i="1"/>
  <c r="O21" i="1" s="1"/>
  <c r="O23" i="1" s="1"/>
  <c r="U19" i="1"/>
  <c r="U21" i="1" s="1"/>
  <c r="U23" i="1" s="1"/>
  <c r="C19" i="1"/>
  <c r="C21" i="1" s="1"/>
  <c r="C23" i="1" s="1"/>
  <c r="I19" i="1"/>
  <c r="I21" i="1" s="1"/>
  <c r="I23" i="1" s="1"/>
  <c r="P19" i="1"/>
  <c r="P21" i="1" s="1"/>
  <c r="P23" i="1" s="1"/>
  <c r="D19" i="1"/>
  <c r="D21" i="1" s="1"/>
  <c r="D23" i="1" s="1"/>
  <c r="J19" i="1"/>
  <c r="J21" i="1" s="1"/>
  <c r="J23" i="1" s="1"/>
  <c r="Q19" i="1"/>
  <c r="Q21" i="1" s="1"/>
  <c r="Q23" i="1" s="1"/>
  <c r="E19" i="1"/>
  <c r="E21" i="1" s="1"/>
  <c r="E23" i="1" s="1"/>
  <c r="K19" i="1"/>
  <c r="K21" i="1" s="1"/>
  <c r="K23" i="1" s="1"/>
  <c r="R19" i="1"/>
  <c r="R21" i="1" s="1"/>
  <c r="R23" i="1" s="1"/>
  <c r="F19" i="1"/>
  <c r="F21" i="1" s="1"/>
  <c r="F23" i="1" s="1"/>
  <c r="L19" i="1"/>
  <c r="L21" i="1" s="1"/>
  <c r="L23" i="1" s="1"/>
  <c r="S19" i="1"/>
  <c r="S21" i="1" s="1"/>
  <c r="S23" i="1" s="1"/>
  <c r="G19" i="1"/>
  <c r="G21" i="1" s="1"/>
  <c r="G23" i="1" s="1"/>
  <c r="M19" i="1"/>
  <c r="M21" i="1" s="1"/>
  <c r="M23" i="1" s="1"/>
  <c r="T19" i="1"/>
  <c r="T21" i="1" s="1"/>
  <c r="T23" i="1" s="1"/>
  <c r="X17" i="1" l="1"/>
  <c r="Y16" i="1"/>
  <c r="Y19" i="1" s="1"/>
  <c r="Y21" i="1" s="1"/>
  <c r="Y23" i="1" s="1"/>
</calcChain>
</file>

<file path=xl/sharedStrings.xml><?xml version="1.0" encoding="utf-8"?>
<sst xmlns="http://schemas.openxmlformats.org/spreadsheetml/2006/main" count="19" uniqueCount="19">
  <si>
    <t>Millions DA</t>
  </si>
  <si>
    <t>Recettes budgétaires</t>
  </si>
  <si>
    <t xml:space="preserve">  Fiscalité pétrolière</t>
  </si>
  <si>
    <t xml:space="preserve">  Ressources ordinaires</t>
  </si>
  <si>
    <t xml:space="preserve">      Recettes fiscales</t>
  </si>
  <si>
    <t xml:space="preserve">      Recettes ordinaires</t>
  </si>
  <si>
    <t xml:space="preserve">      Recettes d'ordre, dons et legs </t>
  </si>
  <si>
    <t xml:space="preserve">      Recettes exeptionnelles</t>
  </si>
  <si>
    <t>Dépenses budgétaires</t>
  </si>
  <si>
    <t xml:space="preserve">      Fonctionnement</t>
  </si>
  <si>
    <t xml:space="preserve">      Equipement </t>
  </si>
  <si>
    <t>Solde budgétaire</t>
  </si>
  <si>
    <t>Solde des comptes d'affectation (hors FRR)</t>
  </si>
  <si>
    <t>Solde des opérations budgétaires</t>
  </si>
  <si>
    <t>Interventions du Trésor</t>
  </si>
  <si>
    <t>Solde global du Trésor (hors FRR)</t>
  </si>
  <si>
    <t>Source: DGTC</t>
  </si>
  <si>
    <t xml:space="preserve"> Situation Résumée des Opérations du Trésor  'SROT'  2000 - 2024</t>
  </si>
  <si>
    <t>EN Millions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</si>
</sst>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0"/>
    <xf numFmtId="0" fontId="5" fillId="0" borderId="1" applyNumberFormat="0" applyFill="0" applyAlignment="0" applyProtection="0"/>
    <xf numFmtId="0" fontId="4" fillId="3" borderId="0" applyNumberFormat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right"/>
    </xf>
    <xf numFmtId="3" fontId="5" fillId="2" borderId="1" xfId="2" applyNumberFormat="1" applyFill="1" applyAlignment="1">
      <alignment horizontal="left"/>
    </xf>
    <xf numFmtId="0" fontId="5" fillId="2" borderId="1" xfId="2" applyFill="1"/>
    <xf numFmtId="3" fontId="5" fillId="2" borderId="1" xfId="2" applyNumberFormat="1" applyFill="1" applyAlignment="1">
      <alignment horizontal="right"/>
    </xf>
    <xf numFmtId="0" fontId="5" fillId="2" borderId="1" xfId="2" applyFill="1" applyAlignment="1" applyProtection="1"/>
    <xf numFmtId="3" fontId="5" fillId="2" borderId="1" xfId="2" applyNumberFormat="1" applyFill="1" applyAlignment="1" applyProtection="1">
      <alignment horizontal="right"/>
    </xf>
    <xf numFmtId="0" fontId="5" fillId="2" borderId="1" xfId="2" applyFill="1" applyAlignment="1" applyProtection="1">
      <alignment horizontal="center"/>
    </xf>
    <xf numFmtId="0" fontId="5" fillId="2" borderId="1" xfId="2" applyNumberFormat="1" applyFill="1" applyAlignment="1" applyProtection="1">
      <alignment horizontal="center" vertical="center"/>
    </xf>
    <xf numFmtId="0" fontId="5" fillId="2" borderId="1" xfId="2" applyFill="1" applyAlignment="1"/>
    <xf numFmtId="0" fontId="6" fillId="2" borderId="0" xfId="1" applyFont="1" applyFill="1"/>
    <xf numFmtId="3" fontId="0" fillId="0" borderId="0" xfId="0" applyNumberFormat="1"/>
    <xf numFmtId="1" fontId="0" fillId="0" borderId="0" xfId="0" applyNumberFormat="1"/>
    <xf numFmtId="3" fontId="7" fillId="2" borderId="1" xfId="2" applyNumberFormat="1" applyFont="1" applyFill="1" applyAlignment="1" applyProtection="1">
      <alignment horizontal="right"/>
    </xf>
    <xf numFmtId="0" fontId="5" fillId="2" borderId="0" xfId="2" applyFill="1" applyBorder="1" applyAlignment="1" applyProtection="1"/>
    <xf numFmtId="0" fontId="0" fillId="4" borderId="0" xfId="0" applyFill="1"/>
    <xf numFmtId="0" fontId="5" fillId="4" borderId="0" xfId="3" applyFont="1" applyFill="1" applyAlignment="1">
      <alignment horizontal="center" vertical="center"/>
    </xf>
  </cellXfs>
  <cellStyles count="4">
    <cellStyle name="20 % - Accent1" xfId="3" builtinId="30"/>
    <cellStyle name="Normal" xfId="0" builtinId="0"/>
    <cellStyle name="Normal 2" xfId="1" xr:uid="{00000000-0005-0000-0000-000002000000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A40"/>
  <sheetViews>
    <sheetView tabSelected="1" topLeftCell="O1" workbookViewId="0">
      <selection activeCell="AD24" sqref="AD24"/>
    </sheetView>
  </sheetViews>
  <sheetFormatPr baseColWidth="10" defaultRowHeight="14.4" x14ac:dyDescent="0.3"/>
  <cols>
    <col min="1" max="1" width="40.5546875" customWidth="1"/>
    <col min="2" max="19" width="11.44140625" customWidth="1"/>
  </cols>
  <sheetData>
    <row r="3" spans="1:27" ht="15" customHeight="1" x14ac:dyDescent="0.3">
      <c r="A3" s="17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6"/>
      <c r="Z3" s="16"/>
    </row>
    <row r="4" spans="1:27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6"/>
      <c r="Z4" s="16"/>
    </row>
    <row r="5" spans="1:27" ht="1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7" ht="18.600000000000001" thickBot="1" x14ac:dyDescent="0.35">
      <c r="A6" s="3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27" ht="15.6" thickTop="1" thickBot="1" x14ac:dyDescent="0.35">
      <c r="A7" s="4"/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</row>
    <row r="8" spans="1:27" ht="15.6" thickTop="1" thickBot="1" x14ac:dyDescent="0.35">
      <c r="A8" s="4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4"/>
      <c r="P8" s="4"/>
      <c r="Q8" s="10"/>
      <c r="R8" s="10"/>
      <c r="S8" s="4"/>
      <c r="T8" s="5"/>
      <c r="U8" s="5"/>
      <c r="V8" s="4"/>
      <c r="W8" s="5"/>
      <c r="X8" s="4"/>
      <c r="Y8" s="4"/>
      <c r="Z8" s="5" t="s">
        <v>0</v>
      </c>
    </row>
    <row r="9" spans="1:27" ht="15.6" thickTop="1" thickBot="1" x14ac:dyDescent="0.35">
      <c r="A9" s="6" t="s">
        <v>1</v>
      </c>
      <c r="B9" s="7">
        <f t="shared" ref="B9:J9" si="0">+B10+B11</f>
        <v>1124924</v>
      </c>
      <c r="C9" s="7">
        <f t="shared" si="0"/>
        <v>1389737</v>
      </c>
      <c r="D9" s="7">
        <f t="shared" si="0"/>
        <v>1576684</v>
      </c>
      <c r="E9" s="7">
        <f t="shared" si="0"/>
        <v>1525551</v>
      </c>
      <c r="F9" s="7">
        <f t="shared" si="0"/>
        <v>1606397</v>
      </c>
      <c r="G9" s="7">
        <f t="shared" si="0"/>
        <v>1713992</v>
      </c>
      <c r="H9" s="7">
        <f t="shared" si="0"/>
        <v>1841925</v>
      </c>
      <c r="I9" s="7">
        <f t="shared" si="0"/>
        <v>1949050</v>
      </c>
      <c r="J9" s="7">
        <f t="shared" si="0"/>
        <v>2902448</v>
      </c>
      <c r="K9" s="7">
        <f>+K10+K11</f>
        <v>3275362</v>
      </c>
      <c r="L9" s="7">
        <f t="shared" ref="L9" si="1">+L10+L11</f>
        <v>3074644</v>
      </c>
      <c r="M9" s="7">
        <f>+M10+M11</f>
        <v>3489810</v>
      </c>
      <c r="N9" s="7">
        <v>3804030</v>
      </c>
      <c r="O9" s="7">
        <f>+O10+O11</f>
        <v>3895315</v>
      </c>
      <c r="P9" s="7">
        <f>+P10+P11</f>
        <v>3927748</v>
      </c>
      <c r="Q9" s="7">
        <f>Q10+Q11</f>
        <v>4552542</v>
      </c>
      <c r="R9" s="7">
        <f>R10+R11</f>
        <v>5011581</v>
      </c>
      <c r="S9" s="7">
        <f>S10+S11</f>
        <v>6047885</v>
      </c>
      <c r="T9" s="7">
        <f>T10+T11</f>
        <v>6389469</v>
      </c>
      <c r="U9" s="7">
        <v>6601576</v>
      </c>
      <c r="V9" s="7">
        <v>5114087</v>
      </c>
      <c r="W9" s="7">
        <v>5915434</v>
      </c>
      <c r="X9" s="7">
        <f>X10+X11</f>
        <v>7228384</v>
      </c>
      <c r="Y9" s="7">
        <f>Y10+Y11</f>
        <v>9014422</v>
      </c>
      <c r="Z9" s="7">
        <f>Z10+Z11</f>
        <v>8248809</v>
      </c>
      <c r="AA9" s="12"/>
    </row>
    <row r="10" spans="1:27" ht="15.6" thickTop="1" thickBot="1" x14ac:dyDescent="0.35">
      <c r="A10" s="6" t="s">
        <v>2</v>
      </c>
      <c r="B10" s="7">
        <v>720000</v>
      </c>
      <c r="C10" s="7">
        <v>840600</v>
      </c>
      <c r="D10" s="7">
        <v>916400</v>
      </c>
      <c r="E10" s="7">
        <v>836060</v>
      </c>
      <c r="F10" s="7">
        <v>862200</v>
      </c>
      <c r="G10" s="7">
        <v>899000</v>
      </c>
      <c r="H10" s="7">
        <v>916000</v>
      </c>
      <c r="I10" s="7">
        <v>973000</v>
      </c>
      <c r="J10" s="7">
        <v>1715400</v>
      </c>
      <c r="K10" s="7">
        <v>1927000</v>
      </c>
      <c r="L10" s="7">
        <v>1501700</v>
      </c>
      <c r="M10" s="7">
        <v>1529400</v>
      </c>
      <c r="N10" s="7">
        <v>1519040</v>
      </c>
      <c r="O10" s="7">
        <v>1615900</v>
      </c>
      <c r="P10" s="7">
        <v>1577730</v>
      </c>
      <c r="Q10" s="7">
        <v>1722940</v>
      </c>
      <c r="R10" s="7">
        <v>1682550</v>
      </c>
      <c r="S10" s="7">
        <v>2126987</v>
      </c>
      <c r="T10" s="7">
        <v>2349694</v>
      </c>
      <c r="U10" s="7">
        <v>2518488</v>
      </c>
      <c r="V10" s="7">
        <v>1394710</v>
      </c>
      <c r="W10" s="7">
        <v>1927051</v>
      </c>
      <c r="X10" s="7">
        <v>3211921</v>
      </c>
      <c r="Y10" s="7">
        <v>3856255</v>
      </c>
      <c r="Z10" s="7">
        <v>3512339</v>
      </c>
    </row>
    <row r="11" spans="1:27" ht="15.6" thickTop="1" thickBot="1" x14ac:dyDescent="0.35">
      <c r="A11" s="6" t="s">
        <v>3</v>
      </c>
      <c r="B11" s="7">
        <f>+B12+B13+B15</f>
        <v>404924</v>
      </c>
      <c r="C11" s="7">
        <f t="shared" ref="C11:J11" si="2">+C12+C13+C15</f>
        <v>549137</v>
      </c>
      <c r="D11" s="7">
        <f t="shared" si="2"/>
        <v>660284</v>
      </c>
      <c r="E11" s="7">
        <f t="shared" si="2"/>
        <v>689491</v>
      </c>
      <c r="F11" s="7">
        <f t="shared" si="2"/>
        <v>744197</v>
      </c>
      <c r="G11" s="7">
        <f t="shared" si="2"/>
        <v>814992</v>
      </c>
      <c r="H11" s="7">
        <f t="shared" si="2"/>
        <v>925925</v>
      </c>
      <c r="I11" s="7">
        <f t="shared" si="2"/>
        <v>976050</v>
      </c>
      <c r="J11" s="7">
        <f t="shared" si="2"/>
        <v>1187048</v>
      </c>
      <c r="K11" s="7">
        <f>+K12+K13+K15+K14</f>
        <v>1348362</v>
      </c>
      <c r="L11" s="7">
        <f t="shared" ref="L11" si="3">+L12+L13+L15+L14</f>
        <v>1572944</v>
      </c>
      <c r="M11" s="7">
        <f>+M12+M13+M15+M14</f>
        <v>1960410</v>
      </c>
      <c r="N11" s="7">
        <v>2284990</v>
      </c>
      <c r="O11" s="7">
        <f>+O12+O13+O15+O14</f>
        <v>2279415</v>
      </c>
      <c r="P11" s="7">
        <f>+P12+P13+P15+P14</f>
        <v>2350018</v>
      </c>
      <c r="Q11" s="7">
        <f>+SUM(Q12:Q15)</f>
        <v>2829602</v>
      </c>
      <c r="R11" s="7">
        <f>+SUM(R12:R15)</f>
        <v>3329031</v>
      </c>
      <c r="S11" s="7">
        <f>+SUM(S12:S15)</f>
        <v>3920898</v>
      </c>
      <c r="T11" s="7">
        <f>+SUM(T12:T15)</f>
        <v>4039775</v>
      </c>
      <c r="U11" s="7">
        <v>4083088</v>
      </c>
      <c r="V11" s="7">
        <v>3719377</v>
      </c>
      <c r="W11" s="7">
        <v>3988383</v>
      </c>
      <c r="X11" s="7">
        <f>X12+X13+X14+X15</f>
        <v>4016463</v>
      </c>
      <c r="Y11" s="7">
        <f>Y12+Y13+Y14+Y15</f>
        <v>5158167</v>
      </c>
      <c r="Z11" s="7">
        <f>Z12+Z13+Z14+Z15</f>
        <v>4736470</v>
      </c>
    </row>
    <row r="12" spans="1:27" ht="15.6" thickTop="1" thickBot="1" x14ac:dyDescent="0.35">
      <c r="A12" s="6" t="s">
        <v>4</v>
      </c>
      <c r="B12" s="7">
        <v>349502</v>
      </c>
      <c r="C12" s="7">
        <v>398238</v>
      </c>
      <c r="D12" s="7">
        <v>482896</v>
      </c>
      <c r="E12" s="7">
        <v>524925</v>
      </c>
      <c r="F12" s="7">
        <v>580408</v>
      </c>
      <c r="G12" s="7">
        <v>640472</v>
      </c>
      <c r="H12" s="7">
        <v>720884</v>
      </c>
      <c r="I12" s="7">
        <v>766750</v>
      </c>
      <c r="J12" s="7">
        <v>965289</v>
      </c>
      <c r="K12" s="7">
        <v>1146612</v>
      </c>
      <c r="L12" s="7">
        <v>1297944</v>
      </c>
      <c r="M12" s="7">
        <v>1527093</v>
      </c>
      <c r="N12" s="7">
        <v>1908576</v>
      </c>
      <c r="O12" s="7">
        <v>2031019</v>
      </c>
      <c r="P12" s="7">
        <v>2091456</v>
      </c>
      <c r="Q12" s="7">
        <v>2354648</v>
      </c>
      <c r="R12" s="7">
        <v>2482208</v>
      </c>
      <c r="S12" s="7">
        <v>2630003</v>
      </c>
      <c r="T12" s="7">
        <v>2711762</v>
      </c>
      <c r="U12" s="7">
        <v>2843465</v>
      </c>
      <c r="V12" s="7">
        <v>2625168</v>
      </c>
      <c r="W12" s="7">
        <v>2762032</v>
      </c>
      <c r="X12" s="7">
        <v>2987963</v>
      </c>
      <c r="Y12" s="7">
        <v>3495792</v>
      </c>
      <c r="Z12" s="7">
        <v>3612341</v>
      </c>
      <c r="AA12" s="12"/>
    </row>
    <row r="13" spans="1:27" ht="15.6" thickTop="1" thickBot="1" x14ac:dyDescent="0.35">
      <c r="A13" s="6" t="s">
        <v>5</v>
      </c>
      <c r="B13" s="7">
        <v>15407</v>
      </c>
      <c r="C13" s="7">
        <v>43706</v>
      </c>
      <c r="D13" s="7">
        <v>74639</v>
      </c>
      <c r="E13" s="7">
        <v>57289</v>
      </c>
      <c r="F13" s="7">
        <v>42133</v>
      </c>
      <c r="G13" s="7">
        <v>35077</v>
      </c>
      <c r="H13" s="7">
        <v>44430</v>
      </c>
      <c r="I13" s="7">
        <v>75372</v>
      </c>
      <c r="J13" s="7">
        <v>113899</v>
      </c>
      <c r="K13" s="7">
        <v>67580</v>
      </c>
      <c r="L13" s="7">
        <v>64390</v>
      </c>
      <c r="M13" s="7">
        <v>78910</v>
      </c>
      <c r="N13" s="7">
        <v>77876</v>
      </c>
      <c r="O13" s="7">
        <v>83700</v>
      </c>
      <c r="P13" s="7">
        <v>75984</v>
      </c>
      <c r="Q13" s="7">
        <v>247481</v>
      </c>
      <c r="R13" s="7">
        <v>177221</v>
      </c>
      <c r="S13" s="7">
        <v>270830</v>
      </c>
      <c r="T13" s="7">
        <v>188514</v>
      </c>
      <c r="U13" s="7">
        <v>203727</v>
      </c>
      <c r="V13" s="7">
        <v>178415</v>
      </c>
      <c r="W13" s="7">
        <v>208339</v>
      </c>
      <c r="X13" s="7">
        <v>273984</v>
      </c>
      <c r="Y13" s="7">
        <f>82031+238735</f>
        <v>320766</v>
      </c>
      <c r="Z13" s="7">
        <f xml:space="preserve"> 88031+446906</f>
        <v>534937</v>
      </c>
      <c r="AA13" s="12"/>
    </row>
    <row r="14" spans="1:27" ht="15.6" thickTop="1" thickBot="1" x14ac:dyDescent="0.35">
      <c r="A14" s="6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>
        <v>56</v>
      </c>
      <c r="L14" s="7">
        <v>83</v>
      </c>
      <c r="M14" s="7">
        <v>20</v>
      </c>
      <c r="N14" s="7">
        <v>61</v>
      </c>
      <c r="O14" s="7">
        <v>21</v>
      </c>
      <c r="P14" s="7">
        <v>122</v>
      </c>
      <c r="Q14" s="7">
        <v>61</v>
      </c>
      <c r="R14" s="7">
        <v>33</v>
      </c>
      <c r="S14" s="7">
        <v>35</v>
      </c>
      <c r="T14" s="7">
        <v>45</v>
      </c>
      <c r="U14" s="7">
        <v>23</v>
      </c>
      <c r="V14" s="7">
        <v>27</v>
      </c>
      <c r="W14" s="7">
        <v>6472</v>
      </c>
      <c r="X14" s="7">
        <v>12</v>
      </c>
      <c r="Y14" s="7">
        <v>14</v>
      </c>
      <c r="Z14" s="7">
        <v>38</v>
      </c>
    </row>
    <row r="15" spans="1:27" ht="15.6" thickTop="1" thickBot="1" x14ac:dyDescent="0.35">
      <c r="A15" s="6" t="s">
        <v>7</v>
      </c>
      <c r="B15" s="7">
        <v>40015</v>
      </c>
      <c r="C15" s="7">
        <v>107193</v>
      </c>
      <c r="D15" s="7">
        <v>102749</v>
      </c>
      <c r="E15" s="7">
        <v>107277</v>
      </c>
      <c r="F15" s="7">
        <v>121656</v>
      </c>
      <c r="G15" s="7">
        <v>139443</v>
      </c>
      <c r="H15" s="7">
        <v>160611</v>
      </c>
      <c r="I15" s="7">
        <v>133928</v>
      </c>
      <c r="J15" s="7">
        <v>107860</v>
      </c>
      <c r="K15" s="7">
        <v>134114</v>
      </c>
      <c r="L15" s="7">
        <v>210527</v>
      </c>
      <c r="M15" s="7">
        <v>354387</v>
      </c>
      <c r="N15" s="7">
        <v>298477</v>
      </c>
      <c r="O15" s="7">
        <v>164675</v>
      </c>
      <c r="P15" s="7">
        <v>182456</v>
      </c>
      <c r="Q15" s="7">
        <v>227412</v>
      </c>
      <c r="R15" s="7">
        <v>669569</v>
      </c>
      <c r="S15" s="7">
        <v>1020030</v>
      </c>
      <c r="T15" s="7">
        <v>1139454</v>
      </c>
      <c r="U15" s="7">
        <v>1035873</v>
      </c>
      <c r="V15" s="7">
        <v>915767</v>
      </c>
      <c r="W15" s="7">
        <v>1011540</v>
      </c>
      <c r="X15" s="7">
        <v>754504</v>
      </c>
      <c r="Y15" s="7">
        <v>1341595</v>
      </c>
      <c r="Z15" s="7">
        <v>589154</v>
      </c>
    </row>
    <row r="16" spans="1:27" ht="15.6" thickTop="1" thickBot="1" x14ac:dyDescent="0.35">
      <c r="A16" s="6" t="s">
        <v>8</v>
      </c>
      <c r="B16" s="7">
        <f t="shared" ref="B16:L16" si="4">+B17+B18</f>
        <v>1178122</v>
      </c>
      <c r="C16" s="7">
        <f t="shared" si="4"/>
        <v>1321028</v>
      </c>
      <c r="D16" s="7">
        <f t="shared" si="4"/>
        <v>1550646</v>
      </c>
      <c r="E16" s="7">
        <f t="shared" si="4"/>
        <v>1690175</v>
      </c>
      <c r="F16" s="7">
        <f t="shared" si="4"/>
        <v>1891769</v>
      </c>
      <c r="G16" s="7">
        <f t="shared" si="4"/>
        <v>2052037</v>
      </c>
      <c r="H16" s="7">
        <f t="shared" si="4"/>
        <v>2453014</v>
      </c>
      <c r="I16" s="7">
        <f t="shared" si="4"/>
        <v>3108569</v>
      </c>
      <c r="J16" s="7">
        <f t="shared" si="4"/>
        <v>4191051</v>
      </c>
      <c r="K16" s="7">
        <f t="shared" si="4"/>
        <v>4246334</v>
      </c>
      <c r="L16" s="7">
        <f t="shared" si="4"/>
        <v>4466940</v>
      </c>
      <c r="M16" s="7">
        <f>+M17+M18</f>
        <v>5853569</v>
      </c>
      <c r="N16" s="7">
        <v>7058173</v>
      </c>
      <c r="O16" s="7">
        <f>+O17+O18</f>
        <v>6024131</v>
      </c>
      <c r="P16" s="7">
        <f>+P17+P18</f>
        <v>6995769</v>
      </c>
      <c r="Q16" s="7">
        <f>Q17+Q18</f>
        <v>7656331</v>
      </c>
      <c r="R16" s="7">
        <f>R17+R18</f>
        <v>7297494</v>
      </c>
      <c r="S16" s="7">
        <f>S17+S18</f>
        <v>7282630</v>
      </c>
      <c r="T16" s="7">
        <f>T17+T18</f>
        <v>7732070</v>
      </c>
      <c r="U16" s="7">
        <f t="shared" ref="U16:V16" si="5">U17+U18</f>
        <v>7741345</v>
      </c>
      <c r="V16" s="7">
        <f t="shared" si="5"/>
        <v>6902887</v>
      </c>
      <c r="W16" s="7">
        <f t="shared" ref="W16" si="6">W17+W18</f>
        <v>7436084</v>
      </c>
      <c r="X16" s="7">
        <v>9935653</v>
      </c>
      <c r="Y16" s="14">
        <f>+Y17+Y18</f>
        <v>12142015</v>
      </c>
      <c r="Z16" s="14">
        <f>+Z17+Z18</f>
        <v>13526653</v>
      </c>
      <c r="AA16" s="12"/>
    </row>
    <row r="17" spans="1:27" ht="15.6" thickTop="1" thickBot="1" x14ac:dyDescent="0.35">
      <c r="A17" s="6" t="s">
        <v>9</v>
      </c>
      <c r="B17" s="7">
        <v>856193</v>
      </c>
      <c r="C17" s="7">
        <v>963633</v>
      </c>
      <c r="D17" s="7">
        <v>1097716</v>
      </c>
      <c r="E17" s="7">
        <v>1122761</v>
      </c>
      <c r="F17" s="7">
        <v>1251055</v>
      </c>
      <c r="G17" s="7">
        <v>1245132</v>
      </c>
      <c r="H17" s="7">
        <v>1437870</v>
      </c>
      <c r="I17" s="7">
        <v>1673931</v>
      </c>
      <c r="J17" s="7">
        <v>2217775</v>
      </c>
      <c r="K17" s="7">
        <v>2300023</v>
      </c>
      <c r="L17" s="7">
        <v>2659078</v>
      </c>
      <c r="M17" s="7">
        <v>3879206</v>
      </c>
      <c r="N17" s="7">
        <v>4782634</v>
      </c>
      <c r="O17" s="7">
        <v>4131536</v>
      </c>
      <c r="P17" s="7">
        <v>4494327</v>
      </c>
      <c r="Q17" s="7">
        <v>4617009</v>
      </c>
      <c r="R17" s="7">
        <v>4585564</v>
      </c>
      <c r="S17" s="7">
        <v>4677182</v>
      </c>
      <c r="T17" s="7">
        <v>4813683</v>
      </c>
      <c r="U17" s="7">
        <v>4895236</v>
      </c>
      <c r="V17" s="7">
        <v>5009346</v>
      </c>
      <c r="W17" s="7">
        <v>5479700</v>
      </c>
      <c r="X17" s="7">
        <f>X16-X18</f>
        <v>7986908</v>
      </c>
      <c r="Y17" s="14">
        <f>3213949+354124+5819697+395597+102324-639048</f>
        <v>9246643</v>
      </c>
      <c r="Z17" s="14">
        <f>3524455+372374+5581993+405717+9220+273614</f>
        <v>10167373</v>
      </c>
      <c r="AA17" s="12"/>
    </row>
    <row r="18" spans="1:27" ht="15.6" thickTop="1" thickBot="1" x14ac:dyDescent="0.35">
      <c r="A18" s="6" t="s">
        <v>10</v>
      </c>
      <c r="B18" s="7">
        <v>321929</v>
      </c>
      <c r="C18" s="7">
        <v>357395</v>
      </c>
      <c r="D18" s="7">
        <v>452930</v>
      </c>
      <c r="E18" s="7">
        <v>567414</v>
      </c>
      <c r="F18" s="7">
        <v>640714</v>
      </c>
      <c r="G18" s="7">
        <v>806905</v>
      </c>
      <c r="H18" s="7">
        <v>1015144</v>
      </c>
      <c r="I18" s="7">
        <v>1434638</v>
      </c>
      <c r="J18" s="7">
        <v>1973276</v>
      </c>
      <c r="K18" s="7">
        <v>1946311</v>
      </c>
      <c r="L18" s="7">
        <v>1807862</v>
      </c>
      <c r="M18" s="7">
        <v>1974363</v>
      </c>
      <c r="N18" s="7">
        <v>2275539</v>
      </c>
      <c r="O18" s="7">
        <v>1892595</v>
      </c>
      <c r="P18" s="7">
        <v>2501442</v>
      </c>
      <c r="Q18" s="7">
        <v>3039322</v>
      </c>
      <c r="R18" s="7">
        <v>2711930</v>
      </c>
      <c r="S18" s="7">
        <v>2605448</v>
      </c>
      <c r="T18" s="7">
        <v>2918387</v>
      </c>
      <c r="U18" s="7">
        <v>2846109</v>
      </c>
      <c r="V18" s="7">
        <v>1893541</v>
      </c>
      <c r="W18" s="7">
        <v>1956384</v>
      </c>
      <c r="X18" s="7">
        <v>1948745</v>
      </c>
      <c r="Y18" s="14">
        <v>2895372</v>
      </c>
      <c r="Z18" s="14">
        <v>3359280</v>
      </c>
      <c r="AA18" s="12"/>
    </row>
    <row r="19" spans="1:27" ht="15.6" thickTop="1" thickBot="1" x14ac:dyDescent="0.35">
      <c r="A19" s="6" t="s">
        <v>11</v>
      </c>
      <c r="B19" s="7">
        <f t="shared" ref="B19:L19" si="7">+B9-B16</f>
        <v>-53198</v>
      </c>
      <c r="C19" s="7">
        <f t="shared" si="7"/>
        <v>68709</v>
      </c>
      <c r="D19" s="6">
        <f t="shared" si="7"/>
        <v>26038</v>
      </c>
      <c r="E19" s="7">
        <f t="shared" si="7"/>
        <v>-164624</v>
      </c>
      <c r="F19" s="7">
        <f t="shared" si="7"/>
        <v>-285372</v>
      </c>
      <c r="G19" s="6">
        <f t="shared" si="7"/>
        <v>-338045</v>
      </c>
      <c r="H19" s="7">
        <f t="shared" si="7"/>
        <v>-611089</v>
      </c>
      <c r="I19" s="7">
        <f t="shared" si="7"/>
        <v>-1159519</v>
      </c>
      <c r="J19" s="6">
        <f t="shared" si="7"/>
        <v>-1288603</v>
      </c>
      <c r="K19" s="7">
        <f t="shared" si="7"/>
        <v>-970972</v>
      </c>
      <c r="L19" s="7">
        <f t="shared" si="7"/>
        <v>-1392296</v>
      </c>
      <c r="M19" s="7">
        <f>+M9-M16</f>
        <v>-2363759</v>
      </c>
      <c r="N19" s="7">
        <v>-3254143</v>
      </c>
      <c r="O19" s="7">
        <f>+O9-O16</f>
        <v>-2128816</v>
      </c>
      <c r="P19" s="7">
        <f>+P9-P16</f>
        <v>-3068021</v>
      </c>
      <c r="Q19" s="7">
        <f>Q9-Q16</f>
        <v>-3103789</v>
      </c>
      <c r="R19" s="7">
        <f>R9-R16</f>
        <v>-2285913</v>
      </c>
      <c r="S19" s="7">
        <f>S9-S16</f>
        <v>-1234745</v>
      </c>
      <c r="T19" s="7">
        <f>T9-T16</f>
        <v>-1342601</v>
      </c>
      <c r="U19" s="7">
        <f t="shared" ref="U19:V19" si="8">U9-U16</f>
        <v>-1139769</v>
      </c>
      <c r="V19" s="7">
        <f t="shared" si="8"/>
        <v>-1788800</v>
      </c>
      <c r="W19" s="7">
        <f t="shared" ref="W19:Z19" si="9">W9-W16</f>
        <v>-1520650</v>
      </c>
      <c r="X19" s="7">
        <f t="shared" si="9"/>
        <v>-2707269</v>
      </c>
      <c r="Y19" s="14">
        <f t="shared" si="9"/>
        <v>-3127593</v>
      </c>
      <c r="Z19" s="14">
        <f t="shared" si="9"/>
        <v>-5277844</v>
      </c>
      <c r="AA19" s="12"/>
    </row>
    <row r="20" spans="1:27" ht="15.6" thickTop="1" thickBot="1" x14ac:dyDescent="0.35">
      <c r="A20" s="6" t="s">
        <v>12</v>
      </c>
      <c r="B20" s="7">
        <v>-659</v>
      </c>
      <c r="C20" s="7">
        <v>-19999</v>
      </c>
      <c r="D20" s="7">
        <v>-11214</v>
      </c>
      <c r="E20" s="7">
        <v>186948</v>
      </c>
      <c r="F20" s="7">
        <v>109870</v>
      </c>
      <c r="G20" s="7">
        <v>-128957</v>
      </c>
      <c r="H20" s="7">
        <v>-4076</v>
      </c>
      <c r="I20" s="7">
        <v>18875</v>
      </c>
      <c r="J20" s="7">
        <v>31226</v>
      </c>
      <c r="K20" s="7">
        <v>-4277</v>
      </c>
      <c r="L20" s="7">
        <v>34686</v>
      </c>
      <c r="M20" s="7">
        <v>24077</v>
      </c>
      <c r="N20" s="7">
        <v>74614</v>
      </c>
      <c r="O20" s="7">
        <v>53352</v>
      </c>
      <c r="P20" s="7">
        <v>-27723</v>
      </c>
      <c r="Q20" s="7">
        <v>60670</v>
      </c>
      <c r="R20" s="7">
        <v>58543</v>
      </c>
      <c r="S20" s="7">
        <v>34801</v>
      </c>
      <c r="T20" s="7">
        <v>26396</v>
      </c>
      <c r="U20" s="7">
        <v>38160</v>
      </c>
      <c r="V20" s="7">
        <v>48037</v>
      </c>
      <c r="W20" s="7">
        <v>-48906</v>
      </c>
      <c r="X20" s="7">
        <v>100397</v>
      </c>
      <c r="Y20" s="14">
        <v>37455</v>
      </c>
      <c r="Z20" s="14">
        <v>273534</v>
      </c>
    </row>
    <row r="21" spans="1:27" ht="15.6" thickTop="1" thickBot="1" x14ac:dyDescent="0.35">
      <c r="A21" s="6" t="s">
        <v>13</v>
      </c>
      <c r="B21" s="7">
        <f t="shared" ref="B21:L21" si="10">+B20+B19</f>
        <v>-53857</v>
      </c>
      <c r="C21" s="7">
        <f t="shared" si="10"/>
        <v>48710</v>
      </c>
      <c r="D21" s="7">
        <f t="shared" si="10"/>
        <v>14824</v>
      </c>
      <c r="E21" s="7">
        <f t="shared" si="10"/>
        <v>22324</v>
      </c>
      <c r="F21" s="7">
        <f t="shared" si="10"/>
        <v>-175502</v>
      </c>
      <c r="G21" s="7">
        <f t="shared" si="10"/>
        <v>-467002</v>
      </c>
      <c r="H21" s="7">
        <f t="shared" si="10"/>
        <v>-615165</v>
      </c>
      <c r="I21" s="7">
        <f t="shared" si="10"/>
        <v>-1140644</v>
      </c>
      <c r="J21" s="7">
        <f t="shared" si="10"/>
        <v>-1257377</v>
      </c>
      <c r="K21" s="7">
        <f t="shared" si="10"/>
        <v>-975249</v>
      </c>
      <c r="L21" s="7">
        <f t="shared" si="10"/>
        <v>-1357610</v>
      </c>
      <c r="M21" s="7">
        <f>+M20+M19</f>
        <v>-2339682</v>
      </c>
      <c r="N21" s="7">
        <v>-3179529</v>
      </c>
      <c r="O21" s="7">
        <f>+O20+O19</f>
        <v>-2075464</v>
      </c>
      <c r="P21" s="7">
        <f>+P20+P19</f>
        <v>-3095744</v>
      </c>
      <c r="Q21" s="7">
        <f>Q19+Q20</f>
        <v>-3043119</v>
      </c>
      <c r="R21" s="7">
        <f>R19+R20</f>
        <v>-2227370</v>
      </c>
      <c r="S21" s="7">
        <f>S19+S20</f>
        <v>-1199944</v>
      </c>
      <c r="T21" s="7">
        <f>T19+T20</f>
        <v>-1316205</v>
      </c>
      <c r="U21" s="7">
        <f>U19+U20</f>
        <v>-1101609</v>
      </c>
      <c r="V21" s="7">
        <f t="shared" ref="V21:X21" si="11">V19+V20</f>
        <v>-1740763</v>
      </c>
      <c r="W21" s="7">
        <f t="shared" ref="W21" si="12">W19+W20</f>
        <v>-1569556</v>
      </c>
      <c r="X21" s="7">
        <f t="shared" si="11"/>
        <v>-2606872</v>
      </c>
      <c r="Y21" s="14">
        <f>Y19+Y20</f>
        <v>-3090138</v>
      </c>
      <c r="Z21" s="14">
        <f>Z19+Z20</f>
        <v>-5004310</v>
      </c>
    </row>
    <row r="22" spans="1:27" ht="15.6" thickTop="1" thickBot="1" x14ac:dyDescent="0.35">
      <c r="A22" s="6" t="s">
        <v>14</v>
      </c>
      <c r="B22" s="7">
        <v>-524</v>
      </c>
      <c r="C22" s="7">
        <v>6516</v>
      </c>
      <c r="D22" s="7">
        <v>-30889</v>
      </c>
      <c r="E22" s="7">
        <v>-32580</v>
      </c>
      <c r="F22" s="7">
        <v>-11810</v>
      </c>
      <c r="G22" s="7">
        <v>-5163</v>
      </c>
      <c r="H22" s="7">
        <v>-32145</v>
      </c>
      <c r="I22" s="7">
        <v>-141310</v>
      </c>
      <c r="J22" s="7">
        <v>-123781</v>
      </c>
      <c r="K22" s="7">
        <v>-138452</v>
      </c>
      <c r="L22" s="7">
        <v>-138866</v>
      </c>
      <c r="M22" s="7">
        <v>-129165</v>
      </c>
      <c r="N22" s="7">
        <v>-66668</v>
      </c>
      <c r="O22" s="7">
        <v>-130481</v>
      </c>
      <c r="P22" s="7">
        <v>-90250</v>
      </c>
      <c r="Q22" s="7">
        <v>-129221</v>
      </c>
      <c r="R22" s="7">
        <v>-116365</v>
      </c>
      <c r="S22" s="7">
        <v>-390339</v>
      </c>
      <c r="T22" s="7">
        <v>-517171</v>
      </c>
      <c r="U22" s="7">
        <v>-863023</v>
      </c>
      <c r="V22" s="7">
        <v>-984617</v>
      </c>
      <c r="W22" s="7">
        <v>-701388</v>
      </c>
      <c r="X22" s="7">
        <v>-638443</v>
      </c>
      <c r="Y22" s="14">
        <v>-488540</v>
      </c>
      <c r="Z22" s="14">
        <v>-379993</v>
      </c>
      <c r="AA22" s="12"/>
    </row>
    <row r="23" spans="1:27" ht="15.6" thickTop="1" thickBot="1" x14ac:dyDescent="0.35">
      <c r="A23" s="8" t="s">
        <v>15</v>
      </c>
      <c r="B23" s="7">
        <f t="shared" ref="B23:L23" si="13">+B22+B21</f>
        <v>-54381</v>
      </c>
      <c r="C23" s="7">
        <f t="shared" si="13"/>
        <v>55226</v>
      </c>
      <c r="D23" s="7">
        <f t="shared" si="13"/>
        <v>-16065</v>
      </c>
      <c r="E23" s="7">
        <f t="shared" si="13"/>
        <v>-10256</v>
      </c>
      <c r="F23" s="7">
        <f t="shared" si="13"/>
        <v>-187312</v>
      </c>
      <c r="G23" s="7">
        <f t="shared" si="13"/>
        <v>-472165</v>
      </c>
      <c r="H23" s="7">
        <f t="shared" si="13"/>
        <v>-647310</v>
      </c>
      <c r="I23" s="7">
        <f t="shared" si="13"/>
        <v>-1281954</v>
      </c>
      <c r="J23" s="7">
        <f t="shared" si="13"/>
        <v>-1381158</v>
      </c>
      <c r="K23" s="7">
        <f t="shared" si="13"/>
        <v>-1113701</v>
      </c>
      <c r="L23" s="7">
        <f t="shared" si="13"/>
        <v>-1496476</v>
      </c>
      <c r="M23" s="7">
        <f>+M22+M21</f>
        <v>-2468847</v>
      </c>
      <c r="N23" s="7">
        <v>-3246197</v>
      </c>
      <c r="O23" s="7">
        <f>+O22+O21</f>
        <v>-2205945</v>
      </c>
      <c r="P23" s="7">
        <f>+P22+P21</f>
        <v>-3185994</v>
      </c>
      <c r="Q23" s="7">
        <f>Q22+Q21</f>
        <v>-3172340</v>
      </c>
      <c r="R23" s="7">
        <f>R22+R21</f>
        <v>-2343735</v>
      </c>
      <c r="S23" s="7">
        <f>S22+S21</f>
        <v>-1590283</v>
      </c>
      <c r="T23" s="7">
        <f>T22+T21</f>
        <v>-1833376</v>
      </c>
      <c r="U23" s="7">
        <f>U22+U21</f>
        <v>-1964632</v>
      </c>
      <c r="V23" s="7">
        <v>-2725380</v>
      </c>
      <c r="W23" s="7">
        <v>-2270944</v>
      </c>
      <c r="X23" s="7">
        <f>X21+X22</f>
        <v>-3245315</v>
      </c>
      <c r="Y23" s="14">
        <f>Y21+Y22</f>
        <v>-3578678</v>
      </c>
      <c r="Z23" s="14">
        <f>Z21+Z22</f>
        <v>-5384303</v>
      </c>
    </row>
    <row r="24" spans="1:27" ht="15" thickTop="1" x14ac:dyDescent="0.3">
      <c r="A24" s="11" t="s">
        <v>16</v>
      </c>
      <c r="C24" s="2"/>
      <c r="D24" s="2"/>
      <c r="E24" s="2"/>
      <c r="F24" s="2"/>
      <c r="G24" s="2"/>
      <c r="H24" s="2"/>
      <c r="I24" s="2"/>
      <c r="J24" s="2"/>
    </row>
    <row r="26" spans="1:27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7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9" spans="1:27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7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4" spans="2:24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6" spans="2:24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8" spans="2:24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40" spans="2:24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</sheetData>
  <mergeCells count="1">
    <mergeCell ref="A3:X4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SROT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</dc:creator>
  <cp:lastModifiedBy>User</cp:lastModifiedBy>
  <cp:lastPrinted>2023-02-27T15:14:19Z</cp:lastPrinted>
  <dcterms:created xsi:type="dcterms:W3CDTF">2022-10-13T06:54:32Z</dcterms:created>
  <dcterms:modified xsi:type="dcterms:W3CDTF">2025-12-24T07:59:44Z</dcterms:modified>
</cp:coreProperties>
</file>