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DONNEES MONETAIRES ET FINANCIERES\dette nouveau\"/>
    </mc:Choice>
  </mc:AlternateContent>
  <xr:revisionPtr revIDLastSave="0" documentId="13_ncr:1_{DBF64E81-681D-4E6C-B155-0CFBC78535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الدين الخارجي" sheetId="1" r:id="rId1"/>
  </sheets>
  <calcPr calcId="181029"/>
</workbook>
</file>

<file path=xl/calcChain.xml><?xml version="1.0" encoding="utf-8"?>
<calcChain xmlns="http://schemas.openxmlformats.org/spreadsheetml/2006/main">
  <c r="X22" i="1" l="1"/>
  <c r="AA19" i="1"/>
  <c r="AA16" i="1"/>
  <c r="AA12" i="1"/>
  <c r="AA22" i="1" s="1"/>
  <c r="AA24" i="1" s="1"/>
  <c r="AA26" i="1" s="1"/>
  <c r="AA9" i="1"/>
  <c r="Z22" i="1" l="1"/>
  <c r="Z24" i="1" s="1"/>
  <c r="Z26" i="1" s="1"/>
  <c r="X24" i="1"/>
  <c r="X26" i="1" s="1"/>
  <c r="W22" i="1"/>
  <c r="W24" i="1" s="1"/>
  <c r="W26" i="1" s="1"/>
  <c r="V22" i="1"/>
  <c r="V24" i="1" s="1"/>
  <c r="V26" i="1" s="1"/>
  <c r="U22" i="1"/>
  <c r="U24" i="1" s="1"/>
  <c r="U26" i="1" s="1"/>
  <c r="T22" i="1"/>
  <c r="T24" i="1" s="1"/>
  <c r="T26" i="1" s="1"/>
  <c r="S22" i="1"/>
  <c r="S24" i="1" s="1"/>
  <c r="S26" i="1" s="1"/>
  <c r="R22" i="1"/>
  <c r="R24" i="1" s="1"/>
  <c r="R26" i="1" s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Y9" i="1"/>
  <c r="Y22" i="1" s="1"/>
  <c r="Y24" i="1" s="1"/>
  <c r="Y26" i="1" s="1"/>
  <c r="Q9" i="1"/>
  <c r="Q22" i="1" s="1"/>
  <c r="Q24" i="1" s="1"/>
  <c r="Q26" i="1" s="1"/>
  <c r="P9" i="1"/>
  <c r="P22" i="1" s="1"/>
  <c r="P24" i="1" s="1"/>
  <c r="P26" i="1" s="1"/>
  <c r="O9" i="1"/>
  <c r="O22" i="1" s="1"/>
  <c r="O24" i="1" s="1"/>
  <c r="O26" i="1" s="1"/>
  <c r="N9" i="1"/>
  <c r="N22" i="1" s="1"/>
  <c r="N24" i="1" s="1"/>
  <c r="N26" i="1" s="1"/>
  <c r="M9" i="1"/>
  <c r="M22" i="1" s="1"/>
  <c r="M24" i="1" s="1"/>
  <c r="M26" i="1" s="1"/>
  <c r="L9" i="1"/>
  <c r="L22" i="1" s="1"/>
  <c r="L24" i="1" s="1"/>
  <c r="L26" i="1" s="1"/>
  <c r="K9" i="1"/>
  <c r="K22" i="1" s="1"/>
  <c r="K24" i="1" s="1"/>
  <c r="K26" i="1" s="1"/>
  <c r="J9" i="1"/>
  <c r="J22" i="1" s="1"/>
  <c r="J24" i="1" s="1"/>
  <c r="J26" i="1" s="1"/>
  <c r="I9" i="1"/>
  <c r="I22" i="1" s="1"/>
  <c r="I24" i="1" s="1"/>
  <c r="I26" i="1" s="1"/>
  <c r="H9" i="1"/>
  <c r="H22" i="1" s="1"/>
  <c r="H24" i="1" s="1"/>
  <c r="H26" i="1" s="1"/>
  <c r="G9" i="1"/>
  <c r="G22" i="1" s="1"/>
  <c r="G24" i="1" s="1"/>
  <c r="G26" i="1" s="1"/>
  <c r="F9" i="1"/>
  <c r="F22" i="1" s="1"/>
  <c r="F24" i="1" s="1"/>
  <c r="F26" i="1" s="1"/>
  <c r="E9" i="1"/>
  <c r="E22" i="1" s="1"/>
  <c r="E24" i="1" s="1"/>
  <c r="E26" i="1" s="1"/>
  <c r="D9" i="1"/>
  <c r="D22" i="1" s="1"/>
  <c r="D24" i="1" s="1"/>
  <c r="D26" i="1" s="1"/>
  <c r="C9" i="1"/>
  <c r="C22" i="1" s="1"/>
  <c r="C24" i="1" s="1"/>
  <c r="C26" i="1" s="1"/>
</calcChain>
</file>

<file path=xl/sharedStrings.xml><?xml version="1.0" encoding="utf-8"?>
<sst xmlns="http://schemas.openxmlformats.org/spreadsheetml/2006/main" count="23" uniqueCount="23">
  <si>
    <t>قروض متعددة الأطراف</t>
  </si>
  <si>
    <t>إصدارات سندية</t>
  </si>
  <si>
    <t>قروض ثنا ئية الأطراف</t>
  </si>
  <si>
    <t>قروض حكومية مباشرة</t>
  </si>
  <si>
    <t>قروض مشتري و مورد مضمونة</t>
  </si>
  <si>
    <t>قروض مالية</t>
  </si>
  <si>
    <t>عمليات إعادة الهيكلة</t>
  </si>
  <si>
    <t>تمويل التسبيقات</t>
  </si>
  <si>
    <t>قروض موردين</t>
  </si>
  <si>
    <t>قروض أخرى</t>
  </si>
  <si>
    <t>قروض إعادة الجدولة</t>
  </si>
  <si>
    <t>دائنون رسميون</t>
  </si>
  <si>
    <t xml:space="preserve">  دائنون آخرون</t>
  </si>
  <si>
    <t>مجموع الديون المتوسطة و الطويلة الأجل</t>
  </si>
  <si>
    <t>مجموع الديون القصيرة الأجل</t>
  </si>
  <si>
    <t>مجموع إعانات المؤسسات الأم لفروعها في الجزائر</t>
  </si>
  <si>
    <t>مجموع الدين الخارج</t>
  </si>
  <si>
    <t xml:space="preserve">قروض مالية و قروض الإيجار التمويلي </t>
  </si>
  <si>
    <t>المجموع الجزئي :</t>
  </si>
  <si>
    <t>قروض تجارية غير مضمونة</t>
  </si>
  <si>
    <t>المصدر :بنك الجزائر (التقارير)</t>
  </si>
  <si>
    <t xml:space="preserve"> قائم الدين الخارجي و هيكله  2000-2024 </t>
  </si>
  <si>
    <t>قيم بملايير الدولارات الأمريكية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</si>
</sst>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theme="4"/>
      </top>
      <bottom style="double">
        <color rgb="FF0070C0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rgb="FF0070C0"/>
      </top>
      <bottom style="double">
        <color theme="4"/>
      </bottom>
      <diagonal/>
    </border>
    <border>
      <left/>
      <right/>
      <top style="double">
        <color rgb="FF0070C0"/>
      </top>
      <bottom/>
      <diagonal/>
    </border>
  </borders>
  <cellStyleXfs count="4">
    <xf numFmtId="0" fontId="0" fillId="0" borderId="0"/>
    <xf numFmtId="0" fontId="5" fillId="0" borderId="0"/>
    <xf numFmtId="0" fontId="1" fillId="0" borderId="1" applyNumberFormat="0" applyFill="0" applyAlignment="0" applyProtection="0"/>
    <xf numFmtId="0" fontId="6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3" borderId="1" xfId="2" applyFill="1"/>
    <xf numFmtId="0" fontId="1" fillId="3" borderId="1" xfId="2" applyFill="1" applyAlignment="1">
      <alignment horizontal="center" vertical="center"/>
    </xf>
    <xf numFmtId="2" fontId="1" fillId="3" borderId="0" xfId="2" applyNumberFormat="1" applyFill="1" applyBorder="1" applyAlignment="1">
      <alignment horizontal="center"/>
    </xf>
    <xf numFmtId="0" fontId="1" fillId="3" borderId="1" xfId="2" applyFill="1" applyAlignment="1">
      <alignment horizontal="right" vertical="center"/>
    </xf>
    <xf numFmtId="0" fontId="0" fillId="0" borderId="2" xfId="0" applyBorder="1"/>
    <xf numFmtId="164" fontId="1" fillId="3" borderId="1" xfId="2" applyNumberFormat="1" applyFill="1"/>
    <xf numFmtId="164" fontId="1" fillId="3" borderId="1" xfId="2" applyNumberFormat="1" applyFill="1" applyAlignment="1">
      <alignment vertical="center"/>
    </xf>
    <xf numFmtId="0" fontId="1" fillId="3" borderId="1" xfId="2" applyFill="1" applyAlignment="1">
      <alignment vertical="center"/>
    </xf>
    <xf numFmtId="164" fontId="1" fillId="3" borderId="1" xfId="2" applyNumberFormat="1" applyFill="1" applyAlignment="1">
      <alignment horizontal="right"/>
    </xf>
    <xf numFmtId="0" fontId="1" fillId="3" borderId="0" xfId="2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64" fontId="8" fillId="3" borderId="1" xfId="2" applyNumberFormat="1" applyFont="1" applyFill="1" applyAlignment="1">
      <alignment vertical="center"/>
    </xf>
    <xf numFmtId="164" fontId="8" fillId="3" borderId="1" xfId="2" applyNumberFormat="1" applyFont="1" applyFill="1"/>
    <xf numFmtId="164" fontId="8" fillId="0" borderId="1" xfId="2" applyNumberFormat="1" applyFont="1"/>
    <xf numFmtId="164" fontId="8" fillId="0" borderId="1" xfId="2" applyNumberFormat="1" applyFont="1" applyAlignment="1">
      <alignment vertical="center"/>
    </xf>
    <xf numFmtId="0" fontId="8" fillId="3" borderId="1" xfId="2" applyFont="1" applyFill="1"/>
    <xf numFmtId="0" fontId="8" fillId="3" borderId="5" xfId="2" applyFont="1" applyFill="1" applyBorder="1"/>
    <xf numFmtId="0" fontId="8" fillId="0" borderId="6" xfId="2" applyFont="1" applyBorder="1"/>
    <xf numFmtId="0" fontId="8" fillId="0" borderId="5" xfId="2" applyFont="1" applyBorder="1"/>
    <xf numFmtId="0" fontId="8" fillId="0" borderId="5" xfId="0" applyFont="1" applyBorder="1"/>
    <xf numFmtId="164" fontId="8" fillId="0" borderId="5" xfId="0" applyNumberFormat="1" applyFont="1" applyBorder="1"/>
    <xf numFmtId="164" fontId="8" fillId="0" borderId="2" xfId="2" applyNumberFormat="1" applyFont="1" applyBorder="1"/>
    <xf numFmtId="0" fontId="8" fillId="0" borderId="1" xfId="2" applyFont="1"/>
    <xf numFmtId="164" fontId="1" fillId="0" borderId="1" xfId="2" applyNumberFormat="1"/>
    <xf numFmtId="164" fontId="1" fillId="0" borderId="1" xfId="2" applyNumberFormat="1" applyAlignment="1">
      <alignment vertical="center"/>
    </xf>
    <xf numFmtId="0" fontId="1" fillId="0" borderId="1" xfId="2"/>
    <xf numFmtId="0" fontId="1" fillId="0" borderId="2" xfId="0" applyFont="1" applyBorder="1"/>
    <xf numFmtId="0" fontId="8" fillId="0" borderId="2" xfId="0" applyFont="1" applyBorder="1"/>
    <xf numFmtId="164" fontId="1" fillId="0" borderId="2" xfId="2" applyNumberFormat="1" applyBorder="1"/>
    <xf numFmtId="164" fontId="1" fillId="3" borderId="1" xfId="2" applyNumberFormat="1" applyFill="1" applyAlignment="1">
      <alignment horizontal="center" vertical="center"/>
    </xf>
    <xf numFmtId="164" fontId="1" fillId="0" borderId="1" xfId="2" applyNumberFormat="1" applyAlignment="1">
      <alignment horizontal="center" vertical="center"/>
    </xf>
    <xf numFmtId="0" fontId="1" fillId="0" borderId="1" xfId="2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1" xfId="2" applyNumberFormat="1" applyAlignment="1">
      <alignment horizontal="right" vertical="center"/>
    </xf>
    <xf numFmtId="164" fontId="1" fillId="3" borderId="1" xfId="2" applyNumberFormat="1" applyFill="1" applyAlignment="1">
      <alignment horizontal="right" vertical="center"/>
    </xf>
    <xf numFmtId="164" fontId="1" fillId="0" borderId="1" xfId="2" applyNumberFormat="1" applyAlignment="1">
      <alignment horizontal="right"/>
    </xf>
    <xf numFmtId="164" fontId="1" fillId="0" borderId="5" xfId="2" applyNumberFormat="1" applyBorder="1" applyAlignment="1">
      <alignment vertical="center"/>
    </xf>
    <xf numFmtId="164" fontId="1" fillId="0" borderId="4" xfId="2" applyNumberFormat="1" applyBorder="1" applyAlignment="1">
      <alignment horizontal="center" vertical="center"/>
    </xf>
    <xf numFmtId="0" fontId="9" fillId="0" borderId="2" xfId="0" applyFont="1" applyBorder="1"/>
    <xf numFmtId="164" fontId="8" fillId="0" borderId="2" xfId="0" applyNumberFormat="1" applyFont="1" applyBorder="1"/>
    <xf numFmtId="0" fontId="7" fillId="2" borderId="0" xfId="3" applyFont="1" applyAlignment="1">
      <alignment horizontal="center" vertical="center"/>
    </xf>
    <xf numFmtId="0" fontId="7" fillId="2" borderId="0" xfId="3" applyFont="1" applyAlignment="1"/>
    <xf numFmtId="0" fontId="0" fillId="0" borderId="0" xfId="0" applyAlignment="1"/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20 % - Accent1" xfId="3" builtinId="30"/>
    <cellStyle name="Normal" xfId="0" builtinId="0"/>
    <cellStyle name="Normal 2" xfId="1" xr:uid="{00000000-0005-0000-0000-000002000000}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2"/>
  <sheetViews>
    <sheetView rightToLeft="1" tabSelected="1" topLeftCell="I7" workbookViewId="0">
      <selection activeCell="Y6" sqref="Y6:AA6"/>
    </sheetView>
  </sheetViews>
  <sheetFormatPr baseColWidth="10" defaultRowHeight="14.4" x14ac:dyDescent="0.3"/>
  <cols>
    <col min="1" max="1" width="2.6640625" customWidth="1"/>
    <col min="2" max="2" width="32.109375" customWidth="1"/>
    <col min="3" max="27" width="9.6640625" customWidth="1"/>
  </cols>
  <sheetData>
    <row r="1" spans="2:27" ht="18.75" customHeight="1" x14ac:dyDescent="0.3">
      <c r="B1" s="45" t="s">
        <v>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6"/>
      <c r="V1" s="46"/>
      <c r="W1" s="46"/>
      <c r="X1" s="47"/>
      <c r="Y1" s="47"/>
      <c r="Z1" s="47"/>
      <c r="AA1" s="47"/>
    </row>
    <row r="2" spans="2:27" ht="16.5" customHeight="1" x14ac:dyDescent="0.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6"/>
      <c r="V2" s="46"/>
      <c r="W2" s="46"/>
      <c r="X2" s="47"/>
      <c r="Y2" s="47"/>
      <c r="Z2" s="47"/>
      <c r="AA2" s="47"/>
    </row>
    <row r="3" spans="2:27" ht="16.5" customHeight="1" x14ac:dyDescent="0.7">
      <c r="C3" s="1"/>
      <c r="D3" s="1"/>
      <c r="E3" s="1"/>
      <c r="F3" s="1"/>
    </row>
    <row r="4" spans="2:27" ht="15" thickBot="1" x14ac:dyDescent="0.35">
      <c r="B4" s="4"/>
      <c r="C4" s="5">
        <v>2000</v>
      </c>
      <c r="D4" s="5">
        <v>2001</v>
      </c>
      <c r="E4" s="5">
        <v>2002</v>
      </c>
      <c r="F4" s="5">
        <v>2003</v>
      </c>
      <c r="G4" s="5">
        <v>2004</v>
      </c>
      <c r="H4" s="5">
        <v>2005</v>
      </c>
      <c r="I4" s="5">
        <v>2006</v>
      </c>
      <c r="J4" s="5">
        <v>2007</v>
      </c>
      <c r="K4" s="5">
        <v>2008</v>
      </c>
      <c r="L4" s="5">
        <v>2009</v>
      </c>
      <c r="M4" s="5">
        <v>2010</v>
      </c>
      <c r="N4" s="5">
        <v>2011</v>
      </c>
      <c r="O4" s="5">
        <v>2012</v>
      </c>
      <c r="P4" s="5">
        <v>2013</v>
      </c>
      <c r="Q4" s="5">
        <v>2014</v>
      </c>
      <c r="R4" s="5">
        <v>2015</v>
      </c>
      <c r="S4" s="5">
        <v>2016</v>
      </c>
      <c r="T4" s="5">
        <v>2017</v>
      </c>
      <c r="U4" s="5">
        <v>2018</v>
      </c>
      <c r="V4" s="5">
        <v>2019</v>
      </c>
      <c r="W4" s="7">
        <v>2020</v>
      </c>
      <c r="X4" s="7">
        <v>2021</v>
      </c>
      <c r="Y4" s="7">
        <v>2022</v>
      </c>
      <c r="Z4" s="13">
        <v>2023</v>
      </c>
      <c r="AA4" s="13">
        <v>2024</v>
      </c>
    </row>
    <row r="5" spans="2:27" ht="15.6" thickTop="1" thickBo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Y5" s="15"/>
      <c r="Z5" s="14"/>
      <c r="AA5" s="14"/>
    </row>
    <row r="6" spans="2:27" ht="15.6" thickTop="1" thickBot="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8"/>
      <c r="Y6" s="48" t="s">
        <v>22</v>
      </c>
      <c r="Z6" s="49"/>
      <c r="AA6" s="49"/>
    </row>
    <row r="7" spans="2:27" ht="15.6" thickTop="1" thickBot="1" x14ac:dyDescent="0.35">
      <c r="B7" s="20" t="s">
        <v>0</v>
      </c>
      <c r="C7" s="16">
        <v>6.0410000000000004</v>
      </c>
      <c r="D7" s="17">
        <v>5.42</v>
      </c>
      <c r="E7" s="17">
        <v>5.01</v>
      </c>
      <c r="F7" s="17">
        <v>5.0289999999999999</v>
      </c>
      <c r="G7" s="17">
        <v>4.2270000000000003</v>
      </c>
      <c r="H7" s="18">
        <v>2.5880000000000001</v>
      </c>
      <c r="I7" s="18">
        <v>0.40200000000000002</v>
      </c>
      <c r="J7" s="18">
        <v>0.112</v>
      </c>
      <c r="K7" s="18">
        <v>1.0999999999999999E-2</v>
      </c>
      <c r="L7" s="18">
        <v>0.01</v>
      </c>
      <c r="M7" s="17">
        <v>8.9999999999999993E-3</v>
      </c>
      <c r="N7" s="18">
        <v>8.0000000000000002E-3</v>
      </c>
      <c r="O7" s="18">
        <v>7.0000000000000001E-3</v>
      </c>
      <c r="P7" s="19">
        <v>2E-3</v>
      </c>
      <c r="Q7" s="17">
        <v>2E-3</v>
      </c>
      <c r="R7" s="17">
        <v>1E-3</v>
      </c>
      <c r="S7" s="20">
        <v>0.94799999999999995</v>
      </c>
      <c r="T7" s="20">
        <v>1.077</v>
      </c>
      <c r="U7" s="21">
        <v>1.03</v>
      </c>
      <c r="V7" s="22">
        <v>1.0089999999999999</v>
      </c>
      <c r="W7" s="23">
        <v>1.1060000000000001</v>
      </c>
      <c r="X7" s="24">
        <v>0.98399999999999999</v>
      </c>
      <c r="Y7" s="24">
        <v>0.86199999999999999</v>
      </c>
      <c r="Z7" s="25">
        <v>0.83</v>
      </c>
      <c r="AA7" s="25">
        <v>0.71799999999999997</v>
      </c>
    </row>
    <row r="8" spans="2:27" ht="15.6" thickTop="1" thickBot="1" x14ac:dyDescent="0.35">
      <c r="B8" s="20" t="s">
        <v>1</v>
      </c>
      <c r="C8" s="16">
        <v>0</v>
      </c>
      <c r="D8" s="17">
        <v>0</v>
      </c>
      <c r="E8" s="17">
        <v>0</v>
      </c>
      <c r="F8" s="17">
        <v>0</v>
      </c>
      <c r="G8" s="17">
        <v>0</v>
      </c>
      <c r="H8" s="18">
        <v>0</v>
      </c>
      <c r="I8" s="18">
        <v>0.1</v>
      </c>
      <c r="J8" s="18">
        <v>0.1</v>
      </c>
      <c r="K8" s="18">
        <v>0.1</v>
      </c>
      <c r="L8" s="18">
        <v>0.1</v>
      </c>
      <c r="M8" s="17">
        <v>0.1</v>
      </c>
      <c r="N8" s="18">
        <v>0.1</v>
      </c>
      <c r="O8" s="18">
        <v>0.1</v>
      </c>
      <c r="P8" s="19">
        <v>0.1</v>
      </c>
      <c r="Q8" s="17">
        <v>0.1</v>
      </c>
      <c r="R8" s="17">
        <v>0</v>
      </c>
      <c r="S8" s="17">
        <v>0</v>
      </c>
      <c r="T8" s="17">
        <v>0</v>
      </c>
      <c r="U8" s="17">
        <v>0</v>
      </c>
      <c r="V8" s="18">
        <v>0</v>
      </c>
      <c r="W8" s="18">
        <v>0</v>
      </c>
      <c r="X8" s="26">
        <v>0</v>
      </c>
      <c r="Y8" s="26">
        <v>0</v>
      </c>
      <c r="Z8" s="26">
        <v>0</v>
      </c>
      <c r="AA8" s="26">
        <v>0</v>
      </c>
    </row>
    <row r="9" spans="2:27" ht="15.6" thickTop="1" thickBot="1" x14ac:dyDescent="0.35">
      <c r="B9" s="20" t="s">
        <v>2</v>
      </c>
      <c r="C9" s="16">
        <f>SUM(C10:C11)</f>
        <v>5.4910000000000005</v>
      </c>
      <c r="D9" s="17">
        <f>SUM(D10:D11)</f>
        <v>4.7519999999999998</v>
      </c>
      <c r="E9" s="17">
        <f>SUM(E10:E11)</f>
        <v>4.92</v>
      </c>
      <c r="F9" s="17">
        <f t="shared" ref="F9:L9" si="0">SUM(F10:F11)</f>
        <v>5.2649999999999997</v>
      </c>
      <c r="G9" s="17">
        <f t="shared" si="0"/>
        <v>5.2119999999999997</v>
      </c>
      <c r="H9" s="18">
        <f t="shared" si="0"/>
        <v>4.1159999999999997</v>
      </c>
      <c r="I9" s="18">
        <f t="shared" si="0"/>
        <v>3.8940000000000001</v>
      </c>
      <c r="J9" s="18">
        <f t="shared" si="0"/>
        <v>4.0329999999999995</v>
      </c>
      <c r="K9" s="18">
        <f t="shared" si="0"/>
        <v>3.4370000000000003</v>
      </c>
      <c r="L9" s="18">
        <f t="shared" si="0"/>
        <v>3.169</v>
      </c>
      <c r="M9" s="17">
        <f>SUM(M10:M11)</f>
        <v>2.83</v>
      </c>
      <c r="N9" s="18">
        <f>SUM(N10:N11)</f>
        <v>2.4420000000000002</v>
      </c>
      <c r="O9" s="18">
        <f>SUM(O10:O11)</f>
        <v>1.78</v>
      </c>
      <c r="P9" s="19">
        <f>SUM(P10:P11)</f>
        <v>1.498</v>
      </c>
      <c r="Q9" s="17">
        <f>SUM(Q10:Q11)</f>
        <v>1.175</v>
      </c>
      <c r="R9" s="17">
        <v>0.873</v>
      </c>
      <c r="S9" s="20">
        <v>0.70099999999999996</v>
      </c>
      <c r="T9" s="20">
        <v>0.63400000000000001</v>
      </c>
      <c r="U9" s="20">
        <v>0.495</v>
      </c>
      <c r="V9" s="27">
        <v>0.39300000000000002</v>
      </c>
      <c r="W9" s="18">
        <v>0.34300000000000003</v>
      </c>
      <c r="X9" s="26">
        <v>0.254</v>
      </c>
      <c r="Y9" s="26">
        <f t="shared" ref="Y9" si="1">Y10+Y11</f>
        <v>0.19500000000000001</v>
      </c>
      <c r="Z9" s="26">
        <v>0.161</v>
      </c>
      <c r="AA9" s="26">
        <f>AA10+AA11</f>
        <v>0.13</v>
      </c>
    </row>
    <row r="10" spans="2:27" ht="15.6" thickTop="1" thickBot="1" x14ac:dyDescent="0.35">
      <c r="B10" s="4" t="s">
        <v>3</v>
      </c>
      <c r="C10" s="10">
        <v>1.4339999999999999</v>
      </c>
      <c r="D10" s="9">
        <v>1.22</v>
      </c>
      <c r="E10" s="9">
        <v>1.5</v>
      </c>
      <c r="F10" s="9">
        <v>1.4139999999999999</v>
      </c>
      <c r="G10" s="9">
        <v>1.833</v>
      </c>
      <c r="H10" s="28">
        <v>2.1920000000000002</v>
      </c>
      <c r="I10" s="28">
        <v>1.879</v>
      </c>
      <c r="J10" s="28">
        <v>2.2629999999999999</v>
      </c>
      <c r="K10" s="28">
        <v>2.1850000000000001</v>
      </c>
      <c r="L10" s="28">
        <v>2.157</v>
      </c>
      <c r="M10" s="9">
        <v>2.0169999999999999</v>
      </c>
      <c r="N10" s="28">
        <v>1.8</v>
      </c>
      <c r="O10" s="28">
        <v>1.288</v>
      </c>
      <c r="P10" s="29">
        <v>1.1890000000000001</v>
      </c>
      <c r="Q10" s="9">
        <v>0.95099999999999996</v>
      </c>
      <c r="R10" s="9">
        <v>0.755</v>
      </c>
      <c r="S10" s="4">
        <v>0.628</v>
      </c>
      <c r="T10" s="4">
        <v>0.60199999999999998</v>
      </c>
      <c r="U10" s="4">
        <v>0.45500000000000002</v>
      </c>
      <c r="V10" s="30">
        <v>0.35799999999999998</v>
      </c>
      <c r="W10" s="30">
        <v>0.308</v>
      </c>
      <c r="X10" s="31">
        <v>0.223</v>
      </c>
      <c r="Y10" s="31">
        <v>0.16700000000000001</v>
      </c>
      <c r="Z10" s="31">
        <v>0.13200000000000001</v>
      </c>
      <c r="AA10" s="31">
        <v>0.10199999999999999</v>
      </c>
    </row>
    <row r="11" spans="2:27" ht="15.6" thickTop="1" thickBot="1" x14ac:dyDescent="0.35">
      <c r="B11" s="4" t="s">
        <v>4</v>
      </c>
      <c r="C11" s="10">
        <v>4.0570000000000004</v>
      </c>
      <c r="D11" s="9">
        <v>3.532</v>
      </c>
      <c r="E11" s="9">
        <v>3.42</v>
      </c>
      <c r="F11" s="9">
        <v>3.851</v>
      </c>
      <c r="G11" s="9">
        <v>3.379</v>
      </c>
      <c r="H11" s="28">
        <v>1.9239999999999999</v>
      </c>
      <c r="I11" s="28">
        <v>2.0150000000000001</v>
      </c>
      <c r="J11" s="28">
        <v>1.77</v>
      </c>
      <c r="K11" s="28">
        <v>1.252</v>
      </c>
      <c r="L11" s="28">
        <v>1.012</v>
      </c>
      <c r="M11" s="9">
        <v>0.81299999999999994</v>
      </c>
      <c r="N11" s="28">
        <v>0.64200000000000002</v>
      </c>
      <c r="O11" s="28">
        <v>0.49199999999999999</v>
      </c>
      <c r="P11" s="29">
        <v>0.309</v>
      </c>
      <c r="Q11" s="9">
        <v>0.224</v>
      </c>
      <c r="R11" s="9">
        <v>0.11799999999999999</v>
      </c>
      <c r="S11" s="4">
        <v>7.1999999999999995E-2</v>
      </c>
      <c r="T11" s="9">
        <v>3.2000000000000001E-2</v>
      </c>
      <c r="U11" s="9">
        <v>0.04</v>
      </c>
      <c r="V11" s="28">
        <v>3.5000000000000003E-2</v>
      </c>
      <c r="W11" s="28">
        <v>3.5000000000000003E-2</v>
      </c>
      <c r="X11" s="31">
        <v>3.1E-2</v>
      </c>
      <c r="Y11" s="31">
        <v>2.8000000000000001E-2</v>
      </c>
      <c r="Z11" s="31">
        <v>2.9000000000000001E-2</v>
      </c>
      <c r="AA11" s="43">
        <v>2.8000000000000001E-2</v>
      </c>
    </row>
    <row r="12" spans="2:27" ht="15.6" thickTop="1" thickBot="1" x14ac:dyDescent="0.35">
      <c r="B12" s="20" t="s">
        <v>5</v>
      </c>
      <c r="C12" s="16">
        <f>SUM(C13:C15)</f>
        <v>6.3E-2</v>
      </c>
      <c r="D12" s="17">
        <f>SUM(D13:D15)</f>
        <v>0</v>
      </c>
      <c r="E12" s="17">
        <f>SUM(E13:E15)</f>
        <v>0.29699999999999999</v>
      </c>
      <c r="F12" s="17">
        <f t="shared" ref="F12:L12" si="2">SUM(F13:F15)</f>
        <v>0.438</v>
      </c>
      <c r="G12" s="17">
        <f t="shared" si="2"/>
        <v>0.50800000000000001</v>
      </c>
      <c r="H12" s="18">
        <f t="shared" si="2"/>
        <v>0.57299999999999995</v>
      </c>
      <c r="I12" s="18">
        <f t="shared" si="2"/>
        <v>0.63600000000000001</v>
      </c>
      <c r="J12" s="18">
        <f t="shared" si="2"/>
        <v>0.64800000000000002</v>
      </c>
      <c r="K12" s="18">
        <f t="shared" si="2"/>
        <v>0.60199999999999998</v>
      </c>
      <c r="L12" s="18">
        <f t="shared" si="2"/>
        <v>0.47299999999999998</v>
      </c>
      <c r="M12" s="17">
        <f>SUM(M13:M15)</f>
        <v>0.315</v>
      </c>
      <c r="N12" s="18">
        <f>SUM(N13:N15)</f>
        <v>0.28299999999999997</v>
      </c>
      <c r="O12" s="18">
        <f>SUM(O13:O15)</f>
        <v>0.23400000000000001</v>
      </c>
      <c r="P12" s="19">
        <f>SUM(P13:P15)</f>
        <v>0.128</v>
      </c>
      <c r="Q12" s="17">
        <f>SUM(Q13:Q15)</f>
        <v>0.112</v>
      </c>
      <c r="R12" s="17">
        <v>0.10100000000000001</v>
      </c>
      <c r="S12" s="20">
        <v>8.4000000000000005E-2</v>
      </c>
      <c r="T12" s="20">
        <v>0.06</v>
      </c>
      <c r="U12" s="20">
        <v>5.0999999999999997E-2</v>
      </c>
      <c r="V12" s="27">
        <v>4.2999999999999997E-2</v>
      </c>
      <c r="W12" s="27">
        <v>3.3000000000000002E-2</v>
      </c>
      <c r="X12" s="32">
        <v>2.4E-2</v>
      </c>
      <c r="Y12" s="32">
        <v>2.4E-2</v>
      </c>
      <c r="Z12" s="32">
        <v>2.4E-2</v>
      </c>
      <c r="AA12" s="44">
        <f>AA13+AA14+AA15</f>
        <v>1.2E-2</v>
      </c>
    </row>
    <row r="13" spans="2:27" ht="15.6" thickTop="1" thickBot="1" x14ac:dyDescent="0.35">
      <c r="B13" s="4" t="s">
        <v>17</v>
      </c>
      <c r="C13" s="10">
        <v>1.9E-2</v>
      </c>
      <c r="D13" s="9">
        <v>0</v>
      </c>
      <c r="E13" s="9">
        <v>0.29699999999999999</v>
      </c>
      <c r="F13" s="9">
        <v>0.26600000000000001</v>
      </c>
      <c r="G13" s="9">
        <v>0.40200000000000002</v>
      </c>
      <c r="H13" s="28">
        <v>0.152</v>
      </c>
      <c r="I13" s="28">
        <v>0.10100000000000001</v>
      </c>
      <c r="J13" s="28">
        <v>0.64800000000000002</v>
      </c>
      <c r="K13" s="28">
        <v>0.60199999999999998</v>
      </c>
      <c r="L13" s="28">
        <v>0.47299999999999998</v>
      </c>
      <c r="M13" s="9">
        <v>0.315</v>
      </c>
      <c r="N13" s="28">
        <v>0.28299999999999997</v>
      </c>
      <c r="O13" s="28">
        <v>0.23400000000000001</v>
      </c>
      <c r="P13" s="29">
        <v>0.128</v>
      </c>
      <c r="Q13" s="9">
        <v>0.112</v>
      </c>
      <c r="R13" s="9">
        <v>0.10100000000000001</v>
      </c>
      <c r="S13" s="4">
        <v>8.4000000000000005E-2</v>
      </c>
      <c r="T13" s="4">
        <v>0.06</v>
      </c>
      <c r="U13" s="4">
        <v>5.0999999999999997E-2</v>
      </c>
      <c r="V13" s="30">
        <v>4.2999999999999997E-2</v>
      </c>
      <c r="W13" s="30">
        <v>3.3000000000000002E-2</v>
      </c>
      <c r="X13" s="31">
        <v>2.4E-2</v>
      </c>
      <c r="Y13" s="31">
        <v>2.4E-2</v>
      </c>
      <c r="Z13" s="31">
        <v>2.4E-2</v>
      </c>
      <c r="AA13" s="31">
        <v>1.2E-2</v>
      </c>
    </row>
    <row r="14" spans="2:27" ht="15.6" thickTop="1" thickBot="1" x14ac:dyDescent="0.35">
      <c r="B14" s="4" t="s">
        <v>6</v>
      </c>
      <c r="C14" s="10">
        <v>4.3999999999999997E-2</v>
      </c>
      <c r="D14" s="9">
        <v>0</v>
      </c>
      <c r="E14" s="9">
        <v>0</v>
      </c>
      <c r="F14" s="9">
        <v>0</v>
      </c>
      <c r="G14" s="9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9">
        <v>0</v>
      </c>
      <c r="N14" s="28">
        <v>0</v>
      </c>
      <c r="O14" s="28">
        <v>0</v>
      </c>
      <c r="P14" s="2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28">
        <v>0</v>
      </c>
      <c r="W14" s="28">
        <v>0</v>
      </c>
      <c r="X14" s="33">
        <v>0</v>
      </c>
      <c r="Y14" s="33">
        <v>0</v>
      </c>
      <c r="Z14" s="33">
        <v>0</v>
      </c>
      <c r="AA14" s="33">
        <v>0</v>
      </c>
    </row>
    <row r="15" spans="2:27" ht="15.6" thickTop="1" thickBot="1" x14ac:dyDescent="0.35">
      <c r="B15" s="4" t="s">
        <v>7</v>
      </c>
      <c r="C15" s="10">
        <v>0</v>
      </c>
      <c r="D15" s="9">
        <v>0</v>
      </c>
      <c r="E15" s="9">
        <v>0</v>
      </c>
      <c r="F15" s="9">
        <v>0.17199999999999999</v>
      </c>
      <c r="G15" s="9">
        <v>0.106</v>
      </c>
      <c r="H15" s="28">
        <v>0.42099999999999999</v>
      </c>
      <c r="I15" s="28">
        <v>0.53500000000000003</v>
      </c>
      <c r="J15" s="28">
        <v>0</v>
      </c>
      <c r="K15" s="28">
        <v>0</v>
      </c>
      <c r="L15" s="28">
        <v>0</v>
      </c>
      <c r="M15" s="9">
        <v>0</v>
      </c>
      <c r="N15" s="28">
        <v>0</v>
      </c>
      <c r="O15" s="28">
        <v>0</v>
      </c>
      <c r="P15" s="28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28">
        <v>0</v>
      </c>
      <c r="W15" s="28">
        <v>0</v>
      </c>
      <c r="X15" s="33">
        <v>0</v>
      </c>
      <c r="Y15" s="33">
        <v>0</v>
      </c>
      <c r="Z15" s="33">
        <v>0</v>
      </c>
      <c r="AA15" s="33">
        <v>0</v>
      </c>
    </row>
    <row r="16" spans="2:27" ht="15.6" thickTop="1" thickBot="1" x14ac:dyDescent="0.35">
      <c r="B16" s="20" t="s">
        <v>19</v>
      </c>
      <c r="C16" s="16">
        <f>SUM(C17:C18)</f>
        <v>0.16800000000000001</v>
      </c>
      <c r="D16" s="17">
        <f>SUM(D17:D18)</f>
        <v>0.13</v>
      </c>
      <c r="E16" s="17">
        <f>SUM(E17:E18)</f>
        <v>0.125</v>
      </c>
      <c r="F16" s="17">
        <f t="shared" ref="F16:L16" si="3">SUM(F17:F18)</f>
        <v>0.22700000000000001</v>
      </c>
      <c r="G16" s="17">
        <f t="shared" si="3"/>
        <v>9.4E-2</v>
      </c>
      <c r="H16" s="18">
        <f>SUM(H17:H18)</f>
        <v>9.7000000000000003E-2</v>
      </c>
      <c r="I16" s="18">
        <f t="shared" si="3"/>
        <v>0.03</v>
      </c>
      <c r="J16" s="18">
        <f t="shared" si="3"/>
        <v>1.7999999999999999E-2</v>
      </c>
      <c r="K16" s="18">
        <f>SUM(K17:K18)</f>
        <v>3.5000000000000003E-2</v>
      </c>
      <c r="L16" s="18">
        <f t="shared" si="3"/>
        <v>3.5000000000000003E-2</v>
      </c>
      <c r="M16" s="17">
        <f>SUM(M17:M18)</f>
        <v>8.9999999999999993E-3</v>
      </c>
      <c r="N16" s="18">
        <f>SUM(N17:N18)</f>
        <v>3.0000000000000001E-3</v>
      </c>
      <c r="O16" s="18">
        <f>SUM(O17:O18)</f>
        <v>3.0000000000000001E-3</v>
      </c>
      <c r="P16" s="19">
        <v>0</v>
      </c>
      <c r="Q16" s="17">
        <f>SUM(Q17:Q18)</f>
        <v>0</v>
      </c>
      <c r="R16" s="17">
        <v>0</v>
      </c>
      <c r="S16" s="17">
        <v>0</v>
      </c>
      <c r="T16" s="17">
        <v>0</v>
      </c>
      <c r="U16" s="17">
        <v>0</v>
      </c>
      <c r="V16" s="18">
        <v>0</v>
      </c>
      <c r="W16" s="18">
        <v>0</v>
      </c>
      <c r="X16" s="26">
        <v>0</v>
      </c>
      <c r="Y16" s="26">
        <v>0</v>
      </c>
      <c r="Z16" s="26">
        <v>0</v>
      </c>
      <c r="AA16" s="26">
        <f>AA17+AA18</f>
        <v>0</v>
      </c>
    </row>
    <row r="17" spans="2:27" ht="15.6" thickTop="1" thickBot="1" x14ac:dyDescent="0.35">
      <c r="B17" s="4" t="s">
        <v>8</v>
      </c>
      <c r="C17" s="10">
        <v>0.16800000000000001</v>
      </c>
      <c r="D17" s="9">
        <v>0.13</v>
      </c>
      <c r="E17" s="9">
        <v>0.125</v>
      </c>
      <c r="F17" s="9">
        <v>0.22700000000000001</v>
      </c>
      <c r="G17" s="9">
        <v>9.4E-2</v>
      </c>
      <c r="H17" s="28">
        <v>9.7000000000000003E-2</v>
      </c>
      <c r="I17" s="28">
        <v>0.03</v>
      </c>
      <c r="J17" s="28">
        <v>1.7999999999999999E-2</v>
      </c>
      <c r="K17" s="28">
        <v>3.5000000000000003E-2</v>
      </c>
      <c r="L17" s="28">
        <v>3.5000000000000003E-2</v>
      </c>
      <c r="M17" s="9">
        <v>8.9999999999999993E-3</v>
      </c>
      <c r="N17" s="28">
        <v>3.0000000000000001E-3</v>
      </c>
      <c r="O17" s="28">
        <v>3.0000000000000001E-3</v>
      </c>
      <c r="P17" s="2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28">
        <v>0</v>
      </c>
      <c r="W17" s="28">
        <v>0</v>
      </c>
      <c r="X17" s="33">
        <v>0</v>
      </c>
      <c r="Y17" s="33">
        <v>0</v>
      </c>
      <c r="Z17" s="33">
        <v>0</v>
      </c>
      <c r="AA17" s="33">
        <v>0</v>
      </c>
    </row>
    <row r="18" spans="2:27" ht="15.6" thickTop="1" thickBot="1" x14ac:dyDescent="0.35">
      <c r="B18" s="4" t="s">
        <v>9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9">
        <v>0</v>
      </c>
      <c r="N18" s="28">
        <v>0</v>
      </c>
      <c r="O18" s="28">
        <v>0</v>
      </c>
      <c r="P18" s="2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28">
        <v>0</v>
      </c>
      <c r="W18" s="28">
        <v>0</v>
      </c>
      <c r="X18" s="33">
        <v>0</v>
      </c>
      <c r="Y18" s="33">
        <v>0</v>
      </c>
      <c r="Z18" s="33">
        <v>0</v>
      </c>
      <c r="AA18" s="33">
        <v>0</v>
      </c>
    </row>
    <row r="19" spans="2:27" ht="15.6" thickTop="1" thickBot="1" x14ac:dyDescent="0.35">
      <c r="B19" s="20" t="s">
        <v>10</v>
      </c>
      <c r="C19" s="16">
        <f>SUM(C20:C21)</f>
        <v>13.325000000000001</v>
      </c>
      <c r="D19" s="17">
        <f>SUM(D20:D21)</f>
        <v>12.138999999999999</v>
      </c>
      <c r="E19" s="17">
        <f>SUM(E20:E21)</f>
        <v>12.187999999999999</v>
      </c>
      <c r="F19" s="17">
        <f t="shared" ref="F19:L19" si="4">SUM(F20:F21)</f>
        <v>12.244</v>
      </c>
      <c r="G19" s="17">
        <f t="shared" si="4"/>
        <v>11.370000000000001</v>
      </c>
      <c r="H19" s="18">
        <f t="shared" si="4"/>
        <v>9.1110000000000007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7">
        <f>SUM(M20:M21)</f>
        <v>0</v>
      </c>
      <c r="N19" s="18">
        <f>SUM(N20:N21)</f>
        <v>0</v>
      </c>
      <c r="O19" s="18">
        <f>SUM(O20:O21)</f>
        <v>0</v>
      </c>
      <c r="P19" s="19">
        <f>SUM(P20:P21)</f>
        <v>0</v>
      </c>
      <c r="Q19" s="17">
        <f>SUM(Q20:Q21)</f>
        <v>0</v>
      </c>
      <c r="R19" s="17">
        <v>0</v>
      </c>
      <c r="S19" s="17">
        <v>0</v>
      </c>
      <c r="T19" s="17">
        <v>0</v>
      </c>
      <c r="U19" s="17">
        <v>0</v>
      </c>
      <c r="V19" s="18">
        <v>0</v>
      </c>
      <c r="W19" s="18">
        <v>0</v>
      </c>
      <c r="X19" s="26">
        <v>0</v>
      </c>
      <c r="Y19" s="26">
        <v>0</v>
      </c>
      <c r="Z19" s="26">
        <v>0</v>
      </c>
      <c r="AA19" s="26">
        <f>AA20+AA21</f>
        <v>0</v>
      </c>
    </row>
    <row r="20" spans="2:27" ht="15.6" thickTop="1" thickBot="1" x14ac:dyDescent="0.35">
      <c r="B20" s="4" t="s">
        <v>11</v>
      </c>
      <c r="C20" s="10">
        <v>10.669</v>
      </c>
      <c r="D20" s="9">
        <v>9.968</v>
      </c>
      <c r="E20" s="9">
        <v>10.241</v>
      </c>
      <c r="F20" s="9">
        <v>10.523</v>
      </c>
      <c r="G20" s="9">
        <v>9.9710000000000001</v>
      </c>
      <c r="H20" s="28">
        <v>8.1530000000000005</v>
      </c>
      <c r="I20" s="28">
        <v>0</v>
      </c>
      <c r="J20" s="28">
        <v>0</v>
      </c>
      <c r="K20" s="28">
        <v>0</v>
      </c>
      <c r="L20" s="28">
        <v>0</v>
      </c>
      <c r="M20" s="9">
        <v>0</v>
      </c>
      <c r="N20" s="28">
        <v>0</v>
      </c>
      <c r="O20" s="28">
        <v>0</v>
      </c>
      <c r="P20" s="2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28">
        <v>0</v>
      </c>
      <c r="W20" s="28">
        <v>0</v>
      </c>
      <c r="X20" s="33">
        <v>0</v>
      </c>
      <c r="Y20" s="33">
        <v>0</v>
      </c>
      <c r="Z20" s="33">
        <v>0</v>
      </c>
      <c r="AA20" s="33">
        <v>0</v>
      </c>
    </row>
    <row r="21" spans="2:27" ht="15.6" thickTop="1" thickBot="1" x14ac:dyDescent="0.35">
      <c r="B21" s="4" t="s">
        <v>12</v>
      </c>
      <c r="C21" s="10">
        <v>2.6560000000000001</v>
      </c>
      <c r="D21" s="9">
        <v>2.1709999999999998</v>
      </c>
      <c r="E21" s="9">
        <v>1.9470000000000001</v>
      </c>
      <c r="F21" s="9">
        <v>1.7210000000000001</v>
      </c>
      <c r="G21" s="9">
        <v>1.399</v>
      </c>
      <c r="H21" s="28">
        <v>0.95799999999999996</v>
      </c>
      <c r="I21" s="28">
        <v>0</v>
      </c>
      <c r="J21" s="28">
        <v>0</v>
      </c>
      <c r="K21" s="28">
        <v>0</v>
      </c>
      <c r="L21" s="28">
        <v>0</v>
      </c>
      <c r="M21" s="9">
        <v>0</v>
      </c>
      <c r="N21" s="28">
        <v>0</v>
      </c>
      <c r="O21" s="28">
        <v>0</v>
      </c>
      <c r="P21" s="2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28">
        <v>0</v>
      </c>
      <c r="W21" s="28">
        <v>0</v>
      </c>
      <c r="X21" s="33">
        <v>0</v>
      </c>
      <c r="Y21" s="33">
        <v>0</v>
      </c>
      <c r="Z21" s="33">
        <v>0</v>
      </c>
      <c r="AA21" s="33">
        <v>0</v>
      </c>
    </row>
    <row r="22" spans="2:27" ht="15.6" thickTop="1" thickBot="1" x14ac:dyDescent="0.35">
      <c r="B22" s="20" t="s">
        <v>18</v>
      </c>
      <c r="C22" s="16">
        <f t="shared" ref="C22:Z22" si="5">+C7+C8+C9+C12+C16+C19</f>
        <v>25.088000000000001</v>
      </c>
      <c r="D22" s="16">
        <f t="shared" si="5"/>
        <v>22.441000000000003</v>
      </c>
      <c r="E22" s="16">
        <f t="shared" si="5"/>
        <v>22.54</v>
      </c>
      <c r="F22" s="16">
        <f t="shared" si="5"/>
        <v>23.203000000000003</v>
      </c>
      <c r="G22" s="16">
        <f t="shared" si="5"/>
        <v>21.411000000000001</v>
      </c>
      <c r="H22" s="19">
        <f t="shared" si="5"/>
        <v>16.484999999999999</v>
      </c>
      <c r="I22" s="19">
        <f t="shared" si="5"/>
        <v>5.0620000000000003</v>
      </c>
      <c r="J22" s="19">
        <f t="shared" si="5"/>
        <v>4.9109999999999987</v>
      </c>
      <c r="K22" s="19">
        <f t="shared" si="5"/>
        <v>4.1850000000000005</v>
      </c>
      <c r="L22" s="19">
        <f t="shared" si="5"/>
        <v>3.7869999999999999</v>
      </c>
      <c r="M22" s="16">
        <f t="shared" si="5"/>
        <v>3.2629999999999999</v>
      </c>
      <c r="N22" s="19">
        <f t="shared" si="5"/>
        <v>2.8360000000000003</v>
      </c>
      <c r="O22" s="19">
        <f t="shared" si="5"/>
        <v>2.1240000000000001</v>
      </c>
      <c r="P22" s="19">
        <f t="shared" si="5"/>
        <v>1.7280000000000002</v>
      </c>
      <c r="Q22" s="16">
        <f t="shared" si="5"/>
        <v>1.3890000000000002</v>
      </c>
      <c r="R22" s="16">
        <f t="shared" si="5"/>
        <v>0.97499999999999998</v>
      </c>
      <c r="S22" s="16">
        <f t="shared" si="5"/>
        <v>1.7330000000000001</v>
      </c>
      <c r="T22" s="16">
        <f t="shared" si="5"/>
        <v>1.7709999999999999</v>
      </c>
      <c r="U22" s="16">
        <f t="shared" si="5"/>
        <v>1.5759999999999998</v>
      </c>
      <c r="V22" s="19">
        <f t="shared" si="5"/>
        <v>1.4449999999999998</v>
      </c>
      <c r="W22" s="19">
        <f t="shared" si="5"/>
        <v>1.482</v>
      </c>
      <c r="X22" s="19">
        <f>+X7+X8+X9+X12+X16+X19-0.001</f>
        <v>1.2610000000000001</v>
      </c>
      <c r="Y22" s="19">
        <f t="shared" si="5"/>
        <v>1.081</v>
      </c>
      <c r="Z22" s="19">
        <f t="shared" si="5"/>
        <v>1.0149999999999999</v>
      </c>
      <c r="AA22" s="19">
        <f>+AA7+AA8+AA9+AA12+AA16+AA19+0.001</f>
        <v>0.86099999999999999</v>
      </c>
    </row>
    <row r="23" spans="2:27" ht="15.6" thickTop="1" thickBot="1" x14ac:dyDescent="0.35">
      <c r="B23" s="4" t="s">
        <v>15</v>
      </c>
      <c r="C23" s="34"/>
      <c r="D23" s="34"/>
      <c r="E23" s="34"/>
      <c r="F23" s="34"/>
      <c r="G23" s="34"/>
      <c r="H23" s="42"/>
      <c r="I23" s="35"/>
      <c r="J23" s="29">
        <v>0.375</v>
      </c>
      <c r="K23" s="29">
        <v>0.65600000000000003</v>
      </c>
      <c r="L23" s="29">
        <v>0.56899999999999995</v>
      </c>
      <c r="M23" s="10">
        <v>0.495</v>
      </c>
      <c r="N23" s="29">
        <v>0.432</v>
      </c>
      <c r="O23" s="29">
        <v>0.36499999999999999</v>
      </c>
      <c r="P23" s="29">
        <v>0.34</v>
      </c>
      <c r="Q23" s="10">
        <v>0.371</v>
      </c>
      <c r="R23" s="10">
        <v>0.222</v>
      </c>
      <c r="S23" s="10">
        <v>0.13</v>
      </c>
      <c r="T23" s="11">
        <v>0.123</v>
      </c>
      <c r="U23" s="11">
        <v>0.11</v>
      </c>
      <c r="V23" s="36">
        <v>0.127</v>
      </c>
      <c r="W23" s="36">
        <v>0.183</v>
      </c>
      <c r="X23" s="37">
        <v>0.21199999999999999</v>
      </c>
      <c r="Y23" s="37">
        <v>0.21099999999999999</v>
      </c>
      <c r="Z23" s="37">
        <v>0.25800000000000001</v>
      </c>
      <c r="AA23" s="37">
        <v>0.254</v>
      </c>
    </row>
    <row r="24" spans="2:27" ht="15.6" thickTop="1" thickBot="1" x14ac:dyDescent="0.35">
      <c r="B24" s="4" t="s">
        <v>13</v>
      </c>
      <c r="C24" s="10">
        <f t="shared" ref="C24:S24" si="6">+C22+C23</f>
        <v>25.088000000000001</v>
      </c>
      <c r="D24" s="10">
        <f t="shared" si="6"/>
        <v>22.441000000000003</v>
      </c>
      <c r="E24" s="10">
        <f t="shared" si="6"/>
        <v>22.54</v>
      </c>
      <c r="F24" s="10">
        <f t="shared" si="6"/>
        <v>23.203000000000003</v>
      </c>
      <c r="G24" s="10">
        <f t="shared" si="6"/>
        <v>21.411000000000001</v>
      </c>
      <c r="H24" s="41">
        <f t="shared" si="6"/>
        <v>16.484999999999999</v>
      </c>
      <c r="I24" s="29">
        <f t="shared" si="6"/>
        <v>5.0620000000000003</v>
      </c>
      <c r="J24" s="29">
        <f t="shared" si="6"/>
        <v>5.2859999999999987</v>
      </c>
      <c r="K24" s="29">
        <f t="shared" si="6"/>
        <v>4.8410000000000002</v>
      </c>
      <c r="L24" s="28">
        <f t="shared" si="6"/>
        <v>4.3559999999999999</v>
      </c>
      <c r="M24" s="9">
        <f t="shared" si="6"/>
        <v>3.758</v>
      </c>
      <c r="N24" s="28">
        <f t="shared" si="6"/>
        <v>3.2680000000000002</v>
      </c>
      <c r="O24" s="28">
        <f t="shared" si="6"/>
        <v>2.4889999999999999</v>
      </c>
      <c r="P24" s="28">
        <f t="shared" si="6"/>
        <v>2.0680000000000001</v>
      </c>
      <c r="Q24" s="9">
        <f t="shared" si="6"/>
        <v>1.7600000000000002</v>
      </c>
      <c r="R24" s="9">
        <f t="shared" si="6"/>
        <v>1.1970000000000001</v>
      </c>
      <c r="S24" s="9">
        <f t="shared" si="6"/>
        <v>1.863</v>
      </c>
      <c r="T24" s="9">
        <f>+T22+T23-0.001</f>
        <v>1.893</v>
      </c>
      <c r="U24" s="9">
        <f>+U22+U23+0.001</f>
        <v>1.6869999999999998</v>
      </c>
      <c r="V24" s="28">
        <f>+V22+V23</f>
        <v>1.5719999999999998</v>
      </c>
      <c r="W24" s="28">
        <f>+W22+W23</f>
        <v>1.665</v>
      </c>
      <c r="X24" s="28">
        <f>+X22+X23</f>
        <v>1.4730000000000001</v>
      </c>
      <c r="Y24" s="28">
        <f>+Y22+Y23</f>
        <v>1.292</v>
      </c>
      <c r="Z24" s="28">
        <f>+Z22+Z23</f>
        <v>1.2729999999999999</v>
      </c>
      <c r="AA24" s="28">
        <f>+AA22+AA23-0.001</f>
        <v>1.1140000000000001</v>
      </c>
    </row>
    <row r="25" spans="2:27" ht="15.6" thickTop="1" thickBot="1" x14ac:dyDescent="0.35">
      <c r="B25" s="4" t="s">
        <v>14</v>
      </c>
      <c r="C25" s="10">
        <v>0.17299999999999999</v>
      </c>
      <c r="D25" s="9">
        <v>0.26</v>
      </c>
      <c r="E25" s="9">
        <v>0.10199999999999999</v>
      </c>
      <c r="F25" s="9">
        <v>0.15</v>
      </c>
      <c r="G25" s="9">
        <v>0.41</v>
      </c>
      <c r="H25" s="28">
        <v>0.70699999999999996</v>
      </c>
      <c r="I25" s="28">
        <v>0.55000000000000004</v>
      </c>
      <c r="J25" s="28">
        <v>0.50900000000000001</v>
      </c>
      <c r="K25" s="28">
        <v>1.08</v>
      </c>
      <c r="L25" s="28">
        <v>1.331</v>
      </c>
      <c r="M25" s="9">
        <v>1.778</v>
      </c>
      <c r="N25" s="38">
        <v>1.1419999999999999</v>
      </c>
      <c r="O25" s="28">
        <v>1.2050000000000001</v>
      </c>
      <c r="P25" s="28">
        <v>1.3280000000000001</v>
      </c>
      <c r="Q25" s="9">
        <v>1.9750000000000001</v>
      </c>
      <c r="R25" s="9">
        <v>1.823</v>
      </c>
      <c r="S25" s="9">
        <v>1.986</v>
      </c>
      <c r="T25" s="4">
        <v>2.0960000000000001</v>
      </c>
      <c r="U25" s="4">
        <v>2.319</v>
      </c>
      <c r="V25" s="30">
        <v>2.2639999999999998</v>
      </c>
      <c r="W25" s="30">
        <v>1.784</v>
      </c>
      <c r="X25" s="31">
        <v>1.597</v>
      </c>
      <c r="Y25" s="31">
        <v>1.744</v>
      </c>
      <c r="Z25" s="31">
        <v>1.913</v>
      </c>
      <c r="AA25" s="31">
        <v>1.756</v>
      </c>
    </row>
    <row r="26" spans="2:27" ht="15.6" thickTop="1" thickBot="1" x14ac:dyDescent="0.35">
      <c r="B26" s="4" t="s">
        <v>16</v>
      </c>
      <c r="C26" s="12">
        <f>SUM(C24:C25)</f>
        <v>25.260999999999999</v>
      </c>
      <c r="D26" s="39">
        <f>SUM(D24:D25)</f>
        <v>22.701000000000004</v>
      </c>
      <c r="E26" s="12">
        <f>SUM(E24:E25)</f>
        <v>22.641999999999999</v>
      </c>
      <c r="F26" s="12">
        <f t="shared" ref="F26:K26" si="7">+F25+F24</f>
        <v>23.353000000000002</v>
      </c>
      <c r="G26" s="12">
        <f t="shared" si="7"/>
        <v>21.821000000000002</v>
      </c>
      <c r="H26" s="40">
        <f t="shared" si="7"/>
        <v>17.192</v>
      </c>
      <c r="I26" s="40">
        <f t="shared" si="7"/>
        <v>5.6120000000000001</v>
      </c>
      <c r="J26" s="40">
        <f t="shared" si="7"/>
        <v>5.794999999999999</v>
      </c>
      <c r="K26" s="40">
        <f t="shared" si="7"/>
        <v>5.9210000000000003</v>
      </c>
      <c r="L26" s="40">
        <f t="shared" ref="L26:AA26" si="8">+L24+L25</f>
        <v>5.6869999999999994</v>
      </c>
      <c r="M26" s="12">
        <f t="shared" si="8"/>
        <v>5.5359999999999996</v>
      </c>
      <c r="N26" s="40">
        <f t="shared" si="8"/>
        <v>4.41</v>
      </c>
      <c r="O26" s="40">
        <f t="shared" si="8"/>
        <v>3.694</v>
      </c>
      <c r="P26" s="40">
        <f t="shared" si="8"/>
        <v>3.3959999999999999</v>
      </c>
      <c r="Q26" s="12">
        <f t="shared" si="8"/>
        <v>3.7350000000000003</v>
      </c>
      <c r="R26" s="12">
        <f t="shared" si="8"/>
        <v>3.02</v>
      </c>
      <c r="S26" s="12">
        <f t="shared" si="8"/>
        <v>3.8490000000000002</v>
      </c>
      <c r="T26" s="12">
        <f t="shared" si="8"/>
        <v>3.9889999999999999</v>
      </c>
      <c r="U26" s="12">
        <f t="shared" si="8"/>
        <v>4.0060000000000002</v>
      </c>
      <c r="V26" s="40">
        <f t="shared" si="8"/>
        <v>3.8359999999999994</v>
      </c>
      <c r="W26" s="40">
        <f t="shared" si="8"/>
        <v>3.4489999999999998</v>
      </c>
      <c r="X26" s="40">
        <f t="shared" si="8"/>
        <v>3.0700000000000003</v>
      </c>
      <c r="Y26" s="40">
        <f t="shared" si="8"/>
        <v>3.036</v>
      </c>
      <c r="Z26" s="40">
        <f t="shared" si="8"/>
        <v>3.1859999999999999</v>
      </c>
      <c r="AA26" s="40">
        <f t="shared" si="8"/>
        <v>2.87</v>
      </c>
    </row>
    <row r="27" spans="2:27" ht="15" thickTop="1" x14ac:dyDescent="0.3">
      <c r="B27" s="2" t="s">
        <v>20</v>
      </c>
    </row>
    <row r="28" spans="2:27" x14ac:dyDescent="0.3">
      <c r="N28" s="6"/>
      <c r="O28" s="6"/>
    </row>
    <row r="32" spans="2:27" x14ac:dyDescent="0.3">
      <c r="G32" s="3"/>
    </row>
  </sheetData>
  <mergeCells count="2">
    <mergeCell ref="B1:AA2"/>
    <mergeCell ref="Y6:AA6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الدين الخارجي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2025-01-21T08:41:59Z</cp:lastPrinted>
  <dcterms:created xsi:type="dcterms:W3CDTF">2022-03-08T08:29:22Z</dcterms:created>
  <dcterms:modified xsi:type="dcterms:W3CDTF">2026-01-13T14:28:05Z</dcterms:modified>
</cp:coreProperties>
</file>