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ite DGPP FINALE\2025\PIB\Nouveau dossier\"/>
    </mc:Choice>
  </mc:AlternateContent>
  <xr:revisionPtr revIDLastSave="0" documentId="8_{319FC65B-ADBC-4B01-AECE-8CB28F22C7DF}" xr6:coauthVersionLast="47" xr6:coauthVersionMax="47" xr10:uidLastSave="{00000000-0000-0000-0000-000000000000}"/>
  <bookViews>
    <workbookView xWindow="-108" yWindow="-108" windowWidth="23256" windowHeight="12576" xr2:uid="{47C3C883-D906-478F-955E-3ACDE5D92045}"/>
  </bookViews>
  <sheets>
    <sheet name="Valeurs Trim 2001-2024_AR" sheetId="6" r:id="rId1"/>
    <sheet name="ARAB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6" i="4" l="1"/>
  <c r="AW246" i="4"/>
  <c r="AV246" i="4"/>
  <c r="AT246" i="4"/>
  <c r="AW244" i="4"/>
  <c r="AV244" i="4"/>
  <c r="AU244" i="4"/>
  <c r="AT244" i="4"/>
  <c r="AS244" i="4"/>
  <c r="AR244" i="4"/>
  <c r="AQ244" i="4"/>
  <c r="AP244" i="4"/>
  <c r="AO244" i="4"/>
  <c r="AN244" i="4"/>
  <c r="AM244" i="4"/>
  <c r="AL244" i="4"/>
  <c r="AK244" i="4"/>
  <c r="AJ244" i="4"/>
  <c r="AI244" i="4"/>
  <c r="AH244" i="4"/>
  <c r="AG244" i="4"/>
  <c r="AF244" i="4"/>
  <c r="AE244" i="4"/>
  <c r="AD244" i="4"/>
  <c r="AC244" i="4"/>
  <c r="AB244" i="4"/>
  <c r="AA244" i="4"/>
  <c r="Z244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AW239" i="4"/>
  <c r="AV239" i="4"/>
  <c r="AU239" i="4"/>
  <c r="AT239" i="4"/>
  <c r="AS239" i="4"/>
  <c r="AR238" i="4"/>
  <c r="AQ238" i="4"/>
  <c r="AP238" i="4"/>
  <c r="AO238" i="4"/>
  <c r="AN238" i="4"/>
  <c r="AM238" i="4"/>
  <c r="AL238" i="4"/>
  <c r="AK238" i="4"/>
  <c r="AJ238" i="4"/>
  <c r="AI238" i="4"/>
  <c r="AH238" i="4"/>
  <c r="AG238" i="4"/>
  <c r="AF238" i="4"/>
  <c r="AE238" i="4"/>
  <c r="AD238" i="4"/>
  <c r="AC238" i="4"/>
  <c r="AB238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AR237" i="4"/>
  <c r="AQ237" i="4"/>
  <c r="AP237" i="4"/>
  <c r="AO237" i="4"/>
  <c r="AN237" i="4"/>
  <c r="AM237" i="4"/>
  <c r="AL237" i="4"/>
  <c r="AK237" i="4"/>
  <c r="AJ237" i="4"/>
  <c r="AI237" i="4"/>
  <c r="AH237" i="4"/>
  <c r="AG237" i="4"/>
  <c r="AF237" i="4"/>
  <c r="AE237" i="4"/>
  <c r="AD237" i="4"/>
  <c r="AC237" i="4"/>
  <c r="AB237" i="4"/>
  <c r="AA237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AR236" i="4"/>
  <c r="AQ236" i="4"/>
  <c r="AP236" i="4"/>
  <c r="AO236" i="4"/>
  <c r="AN236" i="4"/>
  <c r="AM236" i="4"/>
  <c r="AL236" i="4"/>
  <c r="AE236" i="4"/>
  <c r="AD236" i="4"/>
  <c r="AA236" i="4"/>
  <c r="V236" i="4"/>
  <c r="S236" i="4"/>
  <c r="R236" i="4"/>
  <c r="K236" i="4"/>
  <c r="J236" i="4"/>
  <c r="I236" i="4"/>
  <c r="H236" i="4"/>
  <c r="G236" i="4"/>
  <c r="E236" i="4"/>
  <c r="D236" i="4"/>
  <c r="Z235" i="4"/>
  <c r="G235" i="4"/>
  <c r="F235" i="4"/>
  <c r="AR234" i="4"/>
  <c r="AQ234" i="4"/>
  <c r="AP234" i="4"/>
  <c r="AB234" i="4"/>
  <c r="AA234" i="4"/>
  <c r="Z234" i="4"/>
  <c r="Y234" i="4"/>
  <c r="X234" i="4"/>
  <c r="W234" i="4"/>
  <c r="V234" i="4"/>
  <c r="N234" i="4"/>
  <c r="M234" i="4"/>
  <c r="L234" i="4"/>
  <c r="L239" i="4" s="1"/>
  <c r="K234" i="4"/>
  <c r="J234" i="4"/>
  <c r="I234" i="4"/>
  <c r="H234" i="4"/>
  <c r="G234" i="4"/>
  <c r="F234" i="4"/>
  <c r="E234" i="4"/>
  <c r="D234" i="4"/>
  <c r="C234" i="4"/>
  <c r="AG233" i="4"/>
  <c r="AF233" i="4"/>
  <c r="AE233" i="4"/>
  <c r="AD233" i="4"/>
  <c r="AC233" i="4"/>
  <c r="AB233" i="4"/>
  <c r="AA233" i="4"/>
  <c r="Z233" i="4"/>
  <c r="Z239" i="4" s="1"/>
  <c r="Z246" i="4" s="1"/>
  <c r="Y233" i="4"/>
  <c r="Q233" i="4"/>
  <c r="P233" i="4"/>
  <c r="O233" i="4"/>
  <c r="N233" i="4"/>
  <c r="L233" i="4"/>
  <c r="K233" i="4"/>
  <c r="J233" i="4"/>
  <c r="I233" i="4"/>
  <c r="H233" i="4"/>
  <c r="G233" i="4"/>
  <c r="F233" i="4"/>
  <c r="AP223" i="4"/>
  <c r="AP247" i="4" s="1"/>
  <c r="AL223" i="4"/>
  <c r="E223" i="4"/>
  <c r="AW217" i="4"/>
  <c r="AW223" i="4" s="1"/>
  <c r="AW225" i="4" s="1"/>
  <c r="AV217" i="4"/>
  <c r="AV223" i="4" s="1"/>
  <c r="AV225" i="4" s="1"/>
  <c r="AU217" i="4"/>
  <c r="AU223" i="4" s="1"/>
  <c r="AT217" i="4"/>
  <c r="AS217" i="4"/>
  <c r="AR217" i="4"/>
  <c r="AQ217" i="4"/>
  <c r="AP217" i="4"/>
  <c r="AO217" i="4"/>
  <c r="AN217" i="4"/>
  <c r="AM217" i="4"/>
  <c r="AL217" i="4"/>
  <c r="AK217" i="4"/>
  <c r="AJ217" i="4"/>
  <c r="AI217" i="4"/>
  <c r="AH217" i="4"/>
  <c r="AG217" i="4"/>
  <c r="AF217" i="4"/>
  <c r="AE217" i="4"/>
  <c r="AD217" i="4"/>
  <c r="AC217" i="4"/>
  <c r="AB217" i="4"/>
  <c r="AA217" i="4"/>
  <c r="Z217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H223" i="4" s="1"/>
  <c r="G217" i="4"/>
  <c r="F217" i="4"/>
  <c r="E217" i="4"/>
  <c r="D217" i="4"/>
  <c r="C217" i="4"/>
  <c r="AP216" i="4"/>
  <c r="AL216" i="4"/>
  <c r="AK216" i="4"/>
  <c r="AJ216" i="4"/>
  <c r="AH216" i="4"/>
  <c r="AG216" i="4"/>
  <c r="AG223" i="4" s="1"/>
  <c r="AG247" i="4" s="1"/>
  <c r="AF216" i="4"/>
  <c r="AE216" i="4"/>
  <c r="AD216" i="4"/>
  <c r="AC216" i="4"/>
  <c r="AC223" i="4" s="1"/>
  <c r="V216" i="4"/>
  <c r="V223" i="4" s="1"/>
  <c r="Q216" i="4"/>
  <c r="P216" i="4"/>
  <c r="N216" i="4"/>
  <c r="K216" i="4"/>
  <c r="AW215" i="4"/>
  <c r="AV215" i="4"/>
  <c r="AU215" i="4"/>
  <c r="Q215" i="4"/>
  <c r="AT212" i="4"/>
  <c r="AS212" i="4"/>
  <c r="AR212" i="4"/>
  <c r="AQ212" i="4"/>
  <c r="AP212" i="4"/>
  <c r="AO212" i="4"/>
  <c r="AN212" i="4"/>
  <c r="AM212" i="4"/>
  <c r="AL212" i="4"/>
  <c r="AK212" i="4"/>
  <c r="AK236" i="4" s="1"/>
  <c r="AJ212" i="4"/>
  <c r="AJ236" i="4" s="1"/>
  <c r="AI212" i="4"/>
  <c r="AI236" i="4" s="1"/>
  <c r="AH212" i="4"/>
  <c r="AH236" i="4" s="1"/>
  <c r="AG212" i="4"/>
  <c r="AG236" i="4" s="1"/>
  <c r="AF212" i="4"/>
  <c r="AF236" i="4" s="1"/>
  <c r="AE212" i="4"/>
  <c r="AD212" i="4"/>
  <c r="AC212" i="4"/>
  <c r="AC236" i="4" s="1"/>
  <c r="AB212" i="4"/>
  <c r="AB236" i="4" s="1"/>
  <c r="AA212" i="4"/>
  <c r="Z212" i="4"/>
  <c r="Z236" i="4" s="1"/>
  <c r="Y212" i="4"/>
  <c r="Y236" i="4" s="1"/>
  <c r="X212" i="4"/>
  <c r="X236" i="4" s="1"/>
  <c r="W212" i="4"/>
  <c r="W236" i="4" s="1"/>
  <c r="V212" i="4"/>
  <c r="U212" i="4"/>
  <c r="U236" i="4" s="1"/>
  <c r="T212" i="4"/>
  <c r="T236" i="4" s="1"/>
  <c r="S212" i="4"/>
  <c r="R212" i="4"/>
  <c r="Q212" i="4"/>
  <c r="Q236" i="4" s="1"/>
  <c r="P212" i="4"/>
  <c r="P236" i="4" s="1"/>
  <c r="O212" i="4"/>
  <c r="O236" i="4" s="1"/>
  <c r="N212" i="4"/>
  <c r="N236" i="4" s="1"/>
  <c r="M212" i="4"/>
  <c r="M236" i="4" s="1"/>
  <c r="L212" i="4"/>
  <c r="L236" i="4" s="1"/>
  <c r="K212" i="4"/>
  <c r="J212" i="4"/>
  <c r="I212" i="4"/>
  <c r="H212" i="4"/>
  <c r="G212" i="4"/>
  <c r="F212" i="4"/>
  <c r="F236" i="4" s="1"/>
  <c r="E212" i="4"/>
  <c r="D212" i="4"/>
  <c r="C212" i="4"/>
  <c r="C236" i="4" s="1"/>
  <c r="AT211" i="4"/>
  <c r="AT215" i="4" s="1"/>
  <c r="AL211" i="4"/>
  <c r="AL235" i="4" s="1"/>
  <c r="AK211" i="4"/>
  <c r="AK235" i="4" s="1"/>
  <c r="AJ211" i="4"/>
  <c r="AJ235" i="4" s="1"/>
  <c r="AI211" i="4"/>
  <c r="AI235" i="4" s="1"/>
  <c r="AH211" i="4"/>
  <c r="AH235" i="4" s="1"/>
  <c r="AG211" i="4"/>
  <c r="AG235" i="4" s="1"/>
  <c r="R211" i="4"/>
  <c r="R235" i="4" s="1"/>
  <c r="Q211" i="4"/>
  <c r="Q235" i="4" s="1"/>
  <c r="P211" i="4"/>
  <c r="P235" i="4" s="1"/>
  <c r="O211" i="4"/>
  <c r="O235" i="4" s="1"/>
  <c r="N211" i="4"/>
  <c r="N235" i="4" s="1"/>
  <c r="M211" i="4"/>
  <c r="M235" i="4" s="1"/>
  <c r="L211" i="4"/>
  <c r="L235" i="4" s="1"/>
  <c r="J211" i="4"/>
  <c r="J235" i="4" s="1"/>
  <c r="G211" i="4"/>
  <c r="G215" i="4" s="1"/>
  <c r="F211" i="4"/>
  <c r="AT210" i="4"/>
  <c r="AS210" i="4"/>
  <c r="AR210" i="4"/>
  <c r="AQ210" i="4"/>
  <c r="AP210" i="4"/>
  <c r="AO210" i="4"/>
  <c r="AO234" i="4" s="1"/>
  <c r="AN210" i="4"/>
  <c r="AN234" i="4" s="1"/>
  <c r="AM210" i="4"/>
  <c r="AM234" i="4" s="1"/>
  <c r="AL210" i="4"/>
  <c r="AL234" i="4" s="1"/>
  <c r="AK210" i="4"/>
  <c r="AK234" i="4" s="1"/>
  <c r="AJ210" i="4"/>
  <c r="AJ234" i="4" s="1"/>
  <c r="AI210" i="4"/>
  <c r="AI234" i="4" s="1"/>
  <c r="AH210" i="4"/>
  <c r="AH234" i="4" s="1"/>
  <c r="AG210" i="4"/>
  <c r="AG234" i="4" s="1"/>
  <c r="AF210" i="4"/>
  <c r="AF234" i="4" s="1"/>
  <c r="AE210" i="4"/>
  <c r="AD210" i="4"/>
  <c r="AC210" i="4"/>
  <c r="AB210" i="4"/>
  <c r="AA210" i="4"/>
  <c r="Z210" i="4"/>
  <c r="Y210" i="4"/>
  <c r="X210" i="4"/>
  <c r="W210" i="4"/>
  <c r="V210" i="4"/>
  <c r="U210" i="4"/>
  <c r="U234" i="4" s="1"/>
  <c r="T210" i="4"/>
  <c r="T234" i="4" s="1"/>
  <c r="S210" i="4"/>
  <c r="S234" i="4" s="1"/>
  <c r="R210" i="4"/>
  <c r="R234" i="4" s="1"/>
  <c r="Q210" i="4"/>
  <c r="Q234" i="4" s="1"/>
  <c r="P210" i="4"/>
  <c r="P234" i="4" s="1"/>
  <c r="O210" i="4"/>
  <c r="O234" i="4" s="1"/>
  <c r="N210" i="4"/>
  <c r="M210" i="4"/>
  <c r="L210" i="4"/>
  <c r="K210" i="4"/>
  <c r="J210" i="4"/>
  <c r="J215" i="4" s="1"/>
  <c r="I210" i="4"/>
  <c r="H210" i="4"/>
  <c r="G210" i="4"/>
  <c r="F210" i="4"/>
  <c r="E210" i="4"/>
  <c r="D210" i="4"/>
  <c r="C210" i="4"/>
  <c r="AT209" i="4"/>
  <c r="AS209" i="4"/>
  <c r="AR209" i="4"/>
  <c r="AR233" i="4" s="1"/>
  <c r="AQ209" i="4"/>
  <c r="AP209" i="4"/>
  <c r="AO209" i="4"/>
  <c r="AO233" i="4" s="1"/>
  <c r="AN209" i="4"/>
  <c r="AM209" i="4"/>
  <c r="AL209" i="4"/>
  <c r="AK209" i="4"/>
  <c r="AJ209" i="4"/>
  <c r="AI209" i="4"/>
  <c r="AH209" i="4"/>
  <c r="AG209" i="4"/>
  <c r="AF209" i="4"/>
  <c r="AE209" i="4"/>
  <c r="AD209" i="4"/>
  <c r="AC209" i="4"/>
  <c r="AB209" i="4"/>
  <c r="AA209" i="4"/>
  <c r="Z209" i="4"/>
  <c r="Y209" i="4"/>
  <c r="X209" i="4"/>
  <c r="W209" i="4"/>
  <c r="V209" i="4"/>
  <c r="U209" i="4"/>
  <c r="U233" i="4" s="1"/>
  <c r="T209" i="4"/>
  <c r="S209" i="4"/>
  <c r="R209" i="4"/>
  <c r="Q209" i="4"/>
  <c r="P209" i="4"/>
  <c r="O209" i="4"/>
  <c r="N209" i="4"/>
  <c r="N215" i="4" s="1"/>
  <c r="M209" i="4"/>
  <c r="L209" i="4"/>
  <c r="K209" i="4"/>
  <c r="J209" i="4"/>
  <c r="I209" i="4"/>
  <c r="H209" i="4"/>
  <c r="G209" i="4"/>
  <c r="F209" i="4"/>
  <c r="E209" i="4"/>
  <c r="D209" i="4"/>
  <c r="C209" i="4"/>
  <c r="AW203" i="4"/>
  <c r="AV203" i="4"/>
  <c r="AU203" i="4"/>
  <c r="AT203" i="4"/>
  <c r="AS203" i="4"/>
  <c r="AR203" i="4"/>
  <c r="AQ203" i="4"/>
  <c r="AP203" i="4"/>
  <c r="AB203" i="4"/>
  <c r="AA203" i="4"/>
  <c r="Z203" i="4"/>
  <c r="Y203" i="4"/>
  <c r="X203" i="4"/>
  <c r="W203" i="4"/>
  <c r="V203" i="4"/>
  <c r="S203" i="4"/>
  <c r="L203" i="4"/>
  <c r="K203" i="4"/>
  <c r="J203" i="4"/>
  <c r="I203" i="4"/>
  <c r="H203" i="4"/>
  <c r="G203" i="4"/>
  <c r="F203" i="4"/>
  <c r="E203" i="4"/>
  <c r="D203" i="4"/>
  <c r="C203" i="4"/>
  <c r="AW202" i="4"/>
  <c r="AV202" i="4"/>
  <c r="AU202" i="4"/>
  <c r="AT202" i="4"/>
  <c r="AJ202" i="4"/>
  <c r="AI202" i="4"/>
  <c r="AH202" i="4"/>
  <c r="AG202" i="4"/>
  <c r="AF202" i="4"/>
  <c r="AE202" i="4"/>
  <c r="AD202" i="4"/>
  <c r="AC202" i="4"/>
  <c r="AB202" i="4"/>
  <c r="AA202" i="4"/>
  <c r="Z202" i="4"/>
  <c r="O202" i="4"/>
  <c r="M202" i="4"/>
  <c r="L202" i="4"/>
  <c r="K202" i="4"/>
  <c r="J202" i="4"/>
  <c r="I202" i="4"/>
  <c r="H202" i="4"/>
  <c r="G202" i="4"/>
  <c r="F202" i="4"/>
  <c r="AA197" i="4"/>
  <c r="AA200" i="4" s="1"/>
  <c r="AU196" i="4"/>
  <c r="AM196" i="4"/>
  <c r="AL196" i="4"/>
  <c r="AI196" i="4"/>
  <c r="AE196" i="4"/>
  <c r="S196" i="4"/>
  <c r="R196" i="4"/>
  <c r="O196" i="4"/>
  <c r="L196" i="4"/>
  <c r="L197" i="4" s="1"/>
  <c r="L200" i="4" s="1"/>
  <c r="K196" i="4"/>
  <c r="K197" i="4" s="1"/>
  <c r="K200" i="4" s="1"/>
  <c r="H196" i="4"/>
  <c r="G196" i="4"/>
  <c r="AW193" i="4"/>
  <c r="AV193" i="4"/>
  <c r="AU193" i="4"/>
  <c r="AT193" i="4"/>
  <c r="AT196" i="4" s="1"/>
  <c r="AT197" i="4" s="1"/>
  <c r="AT200" i="4" s="1"/>
  <c r="AS193" i="4"/>
  <c r="AS196" i="4" s="1"/>
  <c r="AR193" i="4"/>
  <c r="AQ193" i="4"/>
  <c r="AP193" i="4"/>
  <c r="AP196" i="4" s="1"/>
  <c r="AO193" i="4"/>
  <c r="AN193" i="4"/>
  <c r="AM193" i="4"/>
  <c r="AL193" i="4"/>
  <c r="AK193" i="4"/>
  <c r="AJ193" i="4"/>
  <c r="AI193" i="4"/>
  <c r="AH193" i="4"/>
  <c r="AG193" i="4"/>
  <c r="AF193" i="4"/>
  <c r="AE193" i="4"/>
  <c r="AD193" i="4"/>
  <c r="AC193" i="4"/>
  <c r="AB193" i="4"/>
  <c r="AA193" i="4"/>
  <c r="AA196" i="4" s="1"/>
  <c r="Z193" i="4"/>
  <c r="Z196" i="4" s="1"/>
  <c r="Y193" i="4"/>
  <c r="Y196" i="4" s="1"/>
  <c r="X193" i="4"/>
  <c r="W193" i="4"/>
  <c r="AW189" i="4"/>
  <c r="AW196" i="4" s="1"/>
  <c r="AV189" i="4"/>
  <c r="AV196" i="4" s="1"/>
  <c r="AU189" i="4"/>
  <c r="AT189" i="4"/>
  <c r="AS189" i="4"/>
  <c r="AR189" i="4"/>
  <c r="AQ189" i="4"/>
  <c r="AP189" i="4"/>
  <c r="AO189" i="4"/>
  <c r="AN189" i="4"/>
  <c r="AM189" i="4"/>
  <c r="AL189" i="4"/>
  <c r="AK189" i="4"/>
  <c r="AJ189" i="4"/>
  <c r="AI189" i="4"/>
  <c r="AH189" i="4"/>
  <c r="AG189" i="4"/>
  <c r="AG196" i="4" s="1"/>
  <c r="AF189" i="4"/>
  <c r="AF196" i="4" s="1"/>
  <c r="AE189" i="4"/>
  <c r="AD189" i="4"/>
  <c r="AC189" i="4"/>
  <c r="AC196" i="4" s="1"/>
  <c r="AC197" i="4" s="1"/>
  <c r="AC200" i="4" s="1"/>
  <c r="AB189" i="4"/>
  <c r="AB196" i="4" s="1"/>
  <c r="AA189" i="4"/>
  <c r="Z189" i="4"/>
  <c r="Y189" i="4"/>
  <c r="X189" i="4"/>
  <c r="W189" i="4"/>
  <c r="V189" i="4"/>
  <c r="V196" i="4" s="1"/>
  <c r="AW182" i="4"/>
  <c r="AV182" i="4"/>
  <c r="AU182" i="4"/>
  <c r="AT182" i="4"/>
  <c r="AS182" i="4"/>
  <c r="AR182" i="4"/>
  <c r="AQ182" i="4"/>
  <c r="AP182" i="4"/>
  <c r="AO182" i="4"/>
  <c r="AO203" i="4" s="1"/>
  <c r="AN182" i="4"/>
  <c r="AM182" i="4"/>
  <c r="AM203" i="4" s="1"/>
  <c r="AL182" i="4"/>
  <c r="AL203" i="4" s="1"/>
  <c r="AK182" i="4"/>
  <c r="AK203" i="4" s="1"/>
  <c r="AJ182" i="4"/>
  <c r="AJ203" i="4" s="1"/>
  <c r="AI182" i="4"/>
  <c r="AI203" i="4" s="1"/>
  <c r="AH182" i="4"/>
  <c r="AH203" i="4" s="1"/>
  <c r="AG182" i="4"/>
  <c r="AG203" i="4" s="1"/>
  <c r="AF182" i="4"/>
  <c r="AF203" i="4" s="1"/>
  <c r="AE182" i="4"/>
  <c r="AE203" i="4" s="1"/>
  <c r="AD182" i="4"/>
  <c r="AC182" i="4"/>
  <c r="AC203" i="4" s="1"/>
  <c r="AB182" i="4"/>
  <c r="AA182" i="4"/>
  <c r="Z182" i="4"/>
  <c r="Y182" i="4"/>
  <c r="X182" i="4"/>
  <c r="W182" i="4"/>
  <c r="V182" i="4"/>
  <c r="U182" i="4"/>
  <c r="T182" i="4"/>
  <c r="T196" i="4" s="1"/>
  <c r="S182" i="4"/>
  <c r="R182" i="4"/>
  <c r="R203" i="4" s="1"/>
  <c r="Q182" i="4"/>
  <c r="Q5" i="4" s="1"/>
  <c r="P182" i="4"/>
  <c r="O182" i="4"/>
  <c r="O203" i="4" s="1"/>
  <c r="N182" i="4"/>
  <c r="N203" i="4" s="1"/>
  <c r="M182" i="4"/>
  <c r="M203" i="4" s="1"/>
  <c r="L182" i="4"/>
  <c r="K182" i="4"/>
  <c r="J182" i="4"/>
  <c r="J196" i="4" s="1"/>
  <c r="J197" i="4" s="1"/>
  <c r="J200" i="4" s="1"/>
  <c r="I182" i="4"/>
  <c r="I196" i="4" s="1"/>
  <c r="H182" i="4"/>
  <c r="G182" i="4"/>
  <c r="F182" i="4"/>
  <c r="F196" i="4" s="1"/>
  <c r="E182" i="4"/>
  <c r="E196" i="4" s="1"/>
  <c r="D182" i="4"/>
  <c r="D196" i="4" s="1"/>
  <c r="C182" i="4"/>
  <c r="C196" i="4" s="1"/>
  <c r="AV181" i="4"/>
  <c r="AV197" i="4" s="1"/>
  <c r="AV200" i="4" s="1"/>
  <c r="AU181" i="4"/>
  <c r="AU197" i="4" s="1"/>
  <c r="AU200" i="4" s="1"/>
  <c r="AQ181" i="4"/>
  <c r="AO181" i="4"/>
  <c r="AN181" i="4"/>
  <c r="AM181" i="4"/>
  <c r="AL181" i="4"/>
  <c r="Z181" i="4"/>
  <c r="Z197" i="4" s="1"/>
  <c r="Z200" i="4" s="1"/>
  <c r="K181" i="4"/>
  <c r="J181" i="4"/>
  <c r="I181" i="4"/>
  <c r="H181" i="4"/>
  <c r="H197" i="4" s="1"/>
  <c r="H200" i="4" s="1"/>
  <c r="G181" i="4"/>
  <c r="G197" i="4" s="1"/>
  <c r="G200" i="4" s="1"/>
  <c r="F181" i="4"/>
  <c r="F197" i="4" s="1"/>
  <c r="F200" i="4" s="1"/>
  <c r="E181" i="4"/>
  <c r="E197" i="4" s="1"/>
  <c r="E200" i="4" s="1"/>
  <c r="D181" i="4"/>
  <c r="D197" i="4" s="1"/>
  <c r="D200" i="4" s="1"/>
  <c r="C181" i="4"/>
  <c r="C197" i="4" s="1"/>
  <c r="C200" i="4" s="1"/>
  <c r="AW178" i="4"/>
  <c r="AW181" i="4" s="1"/>
  <c r="AV178" i="4"/>
  <c r="AU178" i="4"/>
  <c r="AT178" i="4"/>
  <c r="AT181" i="4" s="1"/>
  <c r="AS178" i="4"/>
  <c r="AR178" i="4"/>
  <c r="AQ178" i="4"/>
  <c r="AP178" i="4"/>
  <c r="AO178" i="4"/>
  <c r="AN178" i="4"/>
  <c r="AM178" i="4"/>
  <c r="AL178" i="4"/>
  <c r="AK178" i="4"/>
  <c r="AJ178" i="4"/>
  <c r="AI178" i="4"/>
  <c r="AH178" i="4"/>
  <c r="AH181" i="4" s="1"/>
  <c r="AG178" i="4"/>
  <c r="AF178" i="4"/>
  <c r="AE178" i="4"/>
  <c r="AD178" i="4"/>
  <c r="AC178" i="4"/>
  <c r="AC181" i="4" s="1"/>
  <c r="AB178" i="4"/>
  <c r="AB181" i="4" s="1"/>
  <c r="AA178" i="4"/>
  <c r="Z178" i="4"/>
  <c r="Y178" i="4"/>
  <c r="X178" i="4"/>
  <c r="W178" i="4"/>
  <c r="AR174" i="4"/>
  <c r="AQ174" i="4"/>
  <c r="AP174" i="4"/>
  <c r="AO174" i="4"/>
  <c r="AN174" i="4"/>
  <c r="AM174" i="4"/>
  <c r="AL174" i="4"/>
  <c r="AK174" i="4"/>
  <c r="AJ174" i="4"/>
  <c r="AI174" i="4"/>
  <c r="AH174" i="4"/>
  <c r="AG174" i="4"/>
  <c r="AF174" i="4"/>
  <c r="AE174" i="4"/>
  <c r="AD174" i="4"/>
  <c r="AC174" i="4"/>
  <c r="AB174" i="4"/>
  <c r="AA174" i="4"/>
  <c r="AA181" i="4" s="1"/>
  <c r="Z174" i="4"/>
  <c r="Y174" i="4"/>
  <c r="X174" i="4"/>
  <c r="W174" i="4"/>
  <c r="AW167" i="4"/>
  <c r="AV167" i="4"/>
  <c r="AU167" i="4"/>
  <c r="AT167" i="4"/>
  <c r="AS167" i="4"/>
  <c r="AS202" i="4" s="1"/>
  <c r="AR167" i="4"/>
  <c r="AQ167" i="4"/>
  <c r="AQ202" i="4" s="1"/>
  <c r="AP167" i="4"/>
  <c r="AO167" i="4"/>
  <c r="AO202" i="4" s="1"/>
  <c r="AN167" i="4"/>
  <c r="AN202" i="4" s="1"/>
  <c r="AM167" i="4"/>
  <c r="AM202" i="4" s="1"/>
  <c r="AL167" i="4"/>
  <c r="AL202" i="4" s="1"/>
  <c r="AK167" i="4"/>
  <c r="AK202" i="4" s="1"/>
  <c r="AJ167" i="4"/>
  <c r="AI167" i="4"/>
  <c r="AH167" i="4"/>
  <c r="AG167" i="4"/>
  <c r="AF167" i="4"/>
  <c r="AE167" i="4"/>
  <c r="AD167" i="4"/>
  <c r="AC167" i="4"/>
  <c r="AB167" i="4"/>
  <c r="AA167" i="4"/>
  <c r="Z167" i="4"/>
  <c r="Y167" i="4"/>
  <c r="Y202" i="4" s="1"/>
  <c r="X167" i="4"/>
  <c r="X202" i="4" s="1"/>
  <c r="W167" i="4"/>
  <c r="V167" i="4"/>
  <c r="U167" i="4"/>
  <c r="T167" i="4"/>
  <c r="S167" i="4"/>
  <c r="R167" i="4"/>
  <c r="Q167" i="4"/>
  <c r="P167" i="4"/>
  <c r="O167" i="4"/>
  <c r="O181" i="4" s="1"/>
  <c r="N167" i="4"/>
  <c r="N181" i="4" s="1"/>
  <c r="M167" i="4"/>
  <c r="M181" i="4" s="1"/>
  <c r="L167" i="4"/>
  <c r="L181" i="4" s="1"/>
  <c r="K167" i="4"/>
  <c r="J167" i="4"/>
  <c r="I167" i="4"/>
  <c r="H167" i="4"/>
  <c r="G167" i="4"/>
  <c r="F167" i="4"/>
  <c r="E167" i="4"/>
  <c r="E202" i="4" s="1"/>
  <c r="D167" i="4"/>
  <c r="D202" i="4" s="1"/>
  <c r="C167" i="4"/>
  <c r="C202" i="4" s="1"/>
  <c r="AW160" i="4"/>
  <c r="AV160" i="4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AV159" i="4"/>
  <c r="AU159" i="4"/>
  <c r="AM159" i="4"/>
  <c r="AL159" i="4"/>
  <c r="AK159" i="4"/>
  <c r="AJ159" i="4"/>
  <c r="AI159" i="4"/>
  <c r="AH159" i="4"/>
  <c r="AD159" i="4"/>
  <c r="AA159" i="4"/>
  <c r="Z159" i="4"/>
  <c r="S159" i="4"/>
  <c r="R159" i="4"/>
  <c r="Q159" i="4"/>
  <c r="P159" i="4"/>
  <c r="O159" i="4"/>
  <c r="N159" i="4"/>
  <c r="J159" i="4"/>
  <c r="G159" i="4"/>
  <c r="F159" i="4"/>
  <c r="AT157" i="4"/>
  <c r="AQ157" i="4"/>
  <c r="AP157" i="4"/>
  <c r="AO157" i="4"/>
  <c r="AN157" i="4"/>
  <c r="AM157" i="4"/>
  <c r="AL157" i="4"/>
  <c r="AK157" i="4"/>
  <c r="AJ157" i="4"/>
  <c r="AI157" i="4"/>
  <c r="AH157" i="4"/>
  <c r="Z157" i="4"/>
  <c r="U157" i="4"/>
  <c r="S157" i="4"/>
  <c r="R157" i="4"/>
  <c r="Q157" i="4"/>
  <c r="P157" i="4"/>
  <c r="O157" i="4"/>
  <c r="N157" i="4"/>
  <c r="M157" i="4"/>
  <c r="F157" i="4"/>
  <c r="E157" i="4"/>
  <c r="AW155" i="4"/>
  <c r="AV155" i="4"/>
  <c r="AV157" i="4" s="1"/>
  <c r="AU155" i="4"/>
  <c r="AU157" i="4" s="1"/>
  <c r="AT155" i="4"/>
  <c r="AT159" i="4" s="1"/>
  <c r="AS155" i="4"/>
  <c r="AR155" i="4"/>
  <c r="AQ155" i="4"/>
  <c r="AP155" i="4"/>
  <c r="AO155" i="4"/>
  <c r="AN155" i="4"/>
  <c r="AM155" i="4"/>
  <c r="AM211" i="4" s="1"/>
  <c r="AM235" i="4" s="1"/>
  <c r="AL155" i="4"/>
  <c r="AK155" i="4"/>
  <c r="AJ155" i="4"/>
  <c r="AI155" i="4"/>
  <c r="AH155" i="4"/>
  <c r="AG155" i="4"/>
  <c r="AG157" i="4" s="1"/>
  <c r="AF155" i="4"/>
  <c r="AE155" i="4"/>
  <c r="AE159" i="4" s="1"/>
  <c r="AD155" i="4"/>
  <c r="AD157" i="4" s="1"/>
  <c r="AC155" i="4"/>
  <c r="AC159" i="4" s="1"/>
  <c r="AB155" i="4"/>
  <c r="AA155" i="4"/>
  <c r="Z155" i="4"/>
  <c r="Z211" i="4" s="1"/>
  <c r="Z215" i="4" s="1"/>
  <c r="Y155" i="4"/>
  <c r="X155" i="4"/>
  <c r="W155" i="4"/>
  <c r="V155" i="4"/>
  <c r="U155" i="4"/>
  <c r="T155" i="4"/>
  <c r="T157" i="4" s="1"/>
  <c r="S155" i="4"/>
  <c r="S211" i="4" s="1"/>
  <c r="S235" i="4" s="1"/>
  <c r="R155" i="4"/>
  <c r="Q155" i="4"/>
  <c r="P155" i="4"/>
  <c r="O155" i="4"/>
  <c r="N155" i="4"/>
  <c r="M155" i="4"/>
  <c r="M159" i="4" s="1"/>
  <c r="L155" i="4"/>
  <c r="K155" i="4"/>
  <c r="K157" i="4" s="1"/>
  <c r="J155" i="4"/>
  <c r="J157" i="4" s="1"/>
  <c r="I155" i="4"/>
  <c r="H155" i="4"/>
  <c r="G155" i="4"/>
  <c r="G157" i="4" s="1"/>
  <c r="F155" i="4"/>
  <c r="E155" i="4"/>
  <c r="D155" i="4"/>
  <c r="M154" i="4"/>
  <c r="L154" i="4"/>
  <c r="K154" i="4"/>
  <c r="J154" i="4"/>
  <c r="I154" i="4"/>
  <c r="H154" i="4"/>
  <c r="G154" i="4"/>
  <c r="F154" i="4"/>
  <c r="E154" i="4"/>
  <c r="D154" i="4"/>
  <c r="C154" i="4"/>
  <c r="C155" i="4" s="1"/>
  <c r="AU141" i="4"/>
  <c r="AT141" i="4"/>
  <c r="AS141" i="4"/>
  <c r="AW139" i="4"/>
  <c r="AV139" i="4"/>
  <c r="AU139" i="4"/>
  <c r="AT139" i="4"/>
  <c r="AS139" i="4"/>
  <c r="AR139" i="4"/>
  <c r="AQ139" i="4"/>
  <c r="AP139" i="4"/>
  <c r="AO139" i="4"/>
  <c r="AN139" i="4"/>
  <c r="AM139" i="4"/>
  <c r="AL139" i="4"/>
  <c r="AK139" i="4"/>
  <c r="AJ139" i="4"/>
  <c r="AI139" i="4"/>
  <c r="AH139" i="4"/>
  <c r="AG139" i="4"/>
  <c r="AF139" i="4"/>
  <c r="AE139" i="4"/>
  <c r="AD139" i="4"/>
  <c r="AC139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AS121" i="4"/>
  <c r="AS131" i="4" s="1"/>
  <c r="AS135" i="4" s="1"/>
  <c r="AS142" i="4" s="1"/>
  <c r="AR121" i="4"/>
  <c r="AR131" i="4" s="1"/>
  <c r="AQ121" i="4"/>
  <c r="AQ131" i="4" s="1"/>
  <c r="AP121" i="4"/>
  <c r="AP131" i="4" s="1"/>
  <c r="AO121" i="4"/>
  <c r="AO131" i="4" s="1"/>
  <c r="AV118" i="4"/>
  <c r="AV121" i="4" s="1"/>
  <c r="AV131" i="4" s="1"/>
  <c r="AT118" i="4"/>
  <c r="AT121" i="4" s="1"/>
  <c r="AT131" i="4" s="1"/>
  <c r="AT135" i="4" s="1"/>
  <c r="AT142" i="4" s="1"/>
  <c r="Y118" i="4"/>
  <c r="Y121" i="4" s="1"/>
  <c r="Y131" i="4" s="1"/>
  <c r="L118" i="4"/>
  <c r="L121" i="4" s="1"/>
  <c r="L131" i="4" s="1"/>
  <c r="L141" i="4" s="1"/>
  <c r="H118" i="4"/>
  <c r="H121" i="4" s="1"/>
  <c r="H131" i="4" s="1"/>
  <c r="AG116" i="4"/>
  <c r="AG118" i="4" s="1"/>
  <c r="AG121" i="4" s="1"/>
  <c r="AG131" i="4" s="1"/>
  <c r="AE116" i="4"/>
  <c r="AE118" i="4" s="1"/>
  <c r="AE121" i="4" s="1"/>
  <c r="AE131" i="4" s="1"/>
  <c r="AB116" i="4"/>
  <c r="AB118" i="4" s="1"/>
  <c r="AB121" i="4" s="1"/>
  <c r="AB131" i="4" s="1"/>
  <c r="AA116" i="4"/>
  <c r="AA118" i="4" s="1"/>
  <c r="AA121" i="4" s="1"/>
  <c r="AA131" i="4" s="1"/>
  <c r="U116" i="4"/>
  <c r="U118" i="4" s="1"/>
  <c r="U121" i="4" s="1"/>
  <c r="U131" i="4" s="1"/>
  <c r="H116" i="4"/>
  <c r="AV111" i="4"/>
  <c r="AV116" i="4" s="1"/>
  <c r="AU111" i="4"/>
  <c r="AU116" i="4" s="1"/>
  <c r="AU118" i="4" s="1"/>
  <c r="AU121" i="4" s="1"/>
  <c r="AU131" i="4" s="1"/>
  <c r="AU135" i="4" s="1"/>
  <c r="AU142" i="4" s="1"/>
  <c r="AT111" i="4"/>
  <c r="AT116" i="4" s="1"/>
  <c r="AR111" i="4"/>
  <c r="AR116" i="4" s="1"/>
  <c r="AR118" i="4" s="1"/>
  <c r="AQ111" i="4"/>
  <c r="AQ116" i="4" s="1"/>
  <c r="AQ118" i="4" s="1"/>
  <c r="AP111" i="4"/>
  <c r="AP116" i="4" s="1"/>
  <c r="AP118" i="4" s="1"/>
  <c r="AO111" i="4"/>
  <c r="AO116" i="4" s="1"/>
  <c r="AO118" i="4" s="1"/>
  <c r="AB111" i="4"/>
  <c r="AA111" i="4"/>
  <c r="U111" i="4"/>
  <c r="P111" i="4"/>
  <c r="P116" i="4" s="1"/>
  <c r="P118" i="4" s="1"/>
  <c r="P121" i="4" s="1"/>
  <c r="P131" i="4" s="1"/>
  <c r="G111" i="4"/>
  <c r="G116" i="4" s="1"/>
  <c r="G118" i="4" s="1"/>
  <c r="G121" i="4" s="1"/>
  <c r="G131" i="4" s="1"/>
  <c r="F111" i="4"/>
  <c r="F116" i="4" s="1"/>
  <c r="F118" i="4" s="1"/>
  <c r="F121" i="4" s="1"/>
  <c r="F131" i="4" s="1"/>
  <c r="E111" i="4"/>
  <c r="E116" i="4" s="1"/>
  <c r="E118" i="4" s="1"/>
  <c r="E121" i="4" s="1"/>
  <c r="E131" i="4" s="1"/>
  <c r="AV103" i="4"/>
  <c r="AB103" i="4"/>
  <c r="L103" i="4"/>
  <c r="AW101" i="4"/>
  <c r="AV101" i="4"/>
  <c r="AU101" i="4"/>
  <c r="AP101" i="4"/>
  <c r="AN101" i="4"/>
  <c r="AM101" i="4"/>
  <c r="AL101" i="4"/>
  <c r="AK101" i="4"/>
  <c r="AK103" i="4" s="1"/>
  <c r="AJ101" i="4"/>
  <c r="AH101" i="4"/>
  <c r="AG101" i="4"/>
  <c r="AG103" i="4" s="1"/>
  <c r="AE101" i="4"/>
  <c r="V101" i="4"/>
  <c r="T101" i="4"/>
  <c r="T103" i="4" s="1"/>
  <c r="Q101" i="4"/>
  <c r="P101" i="4"/>
  <c r="M101" i="4"/>
  <c r="L101" i="4"/>
  <c r="K101" i="4"/>
  <c r="H101" i="4"/>
  <c r="AT99" i="4"/>
  <c r="AT101" i="4" s="1"/>
  <c r="AS99" i="4"/>
  <c r="AS101" i="4" s="1"/>
  <c r="AS103" i="4" s="1"/>
  <c r="AR99" i="4"/>
  <c r="AQ99" i="4"/>
  <c r="AQ101" i="4" s="1"/>
  <c r="AQ103" i="4" s="1"/>
  <c r="AP99" i="4"/>
  <c r="AO99" i="4"/>
  <c r="AO101" i="4" s="1"/>
  <c r="AO103" i="4" s="1"/>
  <c r="AN99" i="4"/>
  <c r="AM99" i="4"/>
  <c r="AL99" i="4"/>
  <c r="AK99" i="4"/>
  <c r="AJ99" i="4"/>
  <c r="AI99" i="4"/>
  <c r="AI101" i="4" s="1"/>
  <c r="AH99" i="4"/>
  <c r="AG99" i="4"/>
  <c r="AF99" i="4"/>
  <c r="AF101" i="4" s="1"/>
  <c r="AE99" i="4"/>
  <c r="AD99" i="4"/>
  <c r="AC99" i="4"/>
  <c r="AB99" i="4"/>
  <c r="AA99" i="4"/>
  <c r="Z99" i="4"/>
  <c r="Z101" i="4" s="1"/>
  <c r="Z103" i="4" s="1"/>
  <c r="Y99" i="4"/>
  <c r="Y101" i="4" s="1"/>
  <c r="Y103" i="4" s="1"/>
  <c r="X99" i="4"/>
  <c r="W99" i="4"/>
  <c r="W101" i="4" s="1"/>
  <c r="V99" i="4"/>
  <c r="U99" i="4"/>
  <c r="U101" i="4" s="1"/>
  <c r="U103" i="4" s="1"/>
  <c r="T99" i="4"/>
  <c r="S99" i="4"/>
  <c r="S101" i="4" s="1"/>
  <c r="S103" i="4" s="1"/>
  <c r="R99" i="4"/>
  <c r="Q99" i="4"/>
  <c r="P99" i="4"/>
  <c r="O99" i="4"/>
  <c r="O101" i="4" s="1"/>
  <c r="N99" i="4"/>
  <c r="N101" i="4" s="1"/>
  <c r="M99" i="4"/>
  <c r="L99" i="4"/>
  <c r="K99" i="4"/>
  <c r="J99" i="4"/>
  <c r="I99" i="4"/>
  <c r="H99" i="4"/>
  <c r="G99" i="4"/>
  <c r="F99" i="4"/>
  <c r="F101" i="4" s="1"/>
  <c r="E99" i="4"/>
  <c r="E101" i="4" s="1"/>
  <c r="E103" i="4" s="1"/>
  <c r="D99" i="4"/>
  <c r="C99" i="4"/>
  <c r="C101" i="4" s="1"/>
  <c r="C103" i="4" s="1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D101" i="4" s="1"/>
  <c r="AC98" i="4"/>
  <c r="AC101" i="4" s="1"/>
  <c r="AB98" i="4"/>
  <c r="AB101" i="4" s="1"/>
  <c r="AA98" i="4"/>
  <c r="AA101" i="4" s="1"/>
  <c r="AA103" i="4" s="1"/>
  <c r="Z98" i="4"/>
  <c r="Y98" i="4"/>
  <c r="X98" i="4"/>
  <c r="W98" i="4"/>
  <c r="V98" i="4"/>
  <c r="U98" i="4"/>
  <c r="T98" i="4"/>
  <c r="S98" i="4"/>
  <c r="R98" i="4"/>
  <c r="R101" i="4" s="1"/>
  <c r="Q98" i="4"/>
  <c r="P98" i="4"/>
  <c r="O98" i="4"/>
  <c r="N98" i="4"/>
  <c r="M98" i="4"/>
  <c r="L98" i="4"/>
  <c r="K98" i="4"/>
  <c r="J98" i="4"/>
  <c r="J101" i="4" s="1"/>
  <c r="I98" i="4"/>
  <c r="I101" i="4" s="1"/>
  <c r="H98" i="4"/>
  <c r="G98" i="4"/>
  <c r="F98" i="4"/>
  <c r="E98" i="4"/>
  <c r="D98" i="4"/>
  <c r="C98" i="4"/>
  <c r="AV95" i="4"/>
  <c r="AS95" i="4"/>
  <c r="AG95" i="4"/>
  <c r="AA95" i="4"/>
  <c r="Z95" i="4"/>
  <c r="Y95" i="4"/>
  <c r="Q95" i="4"/>
  <c r="P95" i="4"/>
  <c r="L95" i="4"/>
  <c r="AR93" i="4"/>
  <c r="AR95" i="4" s="1"/>
  <c r="AP93" i="4"/>
  <c r="AP95" i="4" s="1"/>
  <c r="AN93" i="4"/>
  <c r="AN95" i="4" s="1"/>
  <c r="AM93" i="4"/>
  <c r="AM95" i="4" s="1"/>
  <c r="AL93" i="4"/>
  <c r="AK93" i="4"/>
  <c r="AK95" i="4" s="1"/>
  <c r="AJ93" i="4"/>
  <c r="AJ95" i="4" s="1"/>
  <c r="AI93" i="4"/>
  <c r="AH93" i="4"/>
  <c r="AG93" i="4"/>
  <c r="AG111" i="4" s="1"/>
  <c r="AF93" i="4"/>
  <c r="V93" i="4"/>
  <c r="U93" i="4"/>
  <c r="U95" i="4" s="1"/>
  <c r="R93" i="4"/>
  <c r="P93" i="4"/>
  <c r="O93" i="4"/>
  <c r="O95" i="4" s="1"/>
  <c r="O103" i="4" s="1"/>
  <c r="N93" i="4"/>
  <c r="N95" i="4" s="1"/>
  <c r="N103" i="4" s="1"/>
  <c r="M93" i="4"/>
  <c r="L93" i="4"/>
  <c r="L111" i="4" s="1"/>
  <c r="L116" i="4" s="1"/>
  <c r="D93" i="4"/>
  <c r="C93" i="4"/>
  <c r="C95" i="4" s="1"/>
  <c r="AW90" i="4"/>
  <c r="AW93" i="4" s="1"/>
  <c r="AV90" i="4"/>
  <c r="AV93" i="4" s="1"/>
  <c r="AU90" i="4"/>
  <c r="AU93" i="4" s="1"/>
  <c r="AU95" i="4" s="1"/>
  <c r="AU103" i="4" s="1"/>
  <c r="AT90" i="4"/>
  <c r="AT93" i="4" s="1"/>
  <c r="AT95" i="4" s="1"/>
  <c r="AS90" i="4"/>
  <c r="AS93" i="4" s="1"/>
  <c r="AS111" i="4" s="1"/>
  <c r="AS116" i="4" s="1"/>
  <c r="AS118" i="4" s="1"/>
  <c r="AR90" i="4"/>
  <c r="AQ90" i="4"/>
  <c r="AQ93" i="4" s="1"/>
  <c r="AQ95" i="4" s="1"/>
  <c r="AP90" i="4"/>
  <c r="AO90" i="4"/>
  <c r="AO93" i="4" s="1"/>
  <c r="AO95" i="4" s="1"/>
  <c r="AN90" i="4"/>
  <c r="AM90" i="4"/>
  <c r="AL90" i="4"/>
  <c r="AK90" i="4"/>
  <c r="AJ90" i="4"/>
  <c r="AI90" i="4"/>
  <c r="AH90" i="4"/>
  <c r="AG90" i="4"/>
  <c r="AF90" i="4"/>
  <c r="AE90" i="4"/>
  <c r="AE93" i="4" s="1"/>
  <c r="AE111" i="4" s="1"/>
  <c r="AD90" i="4"/>
  <c r="AD93" i="4" s="1"/>
  <c r="AD111" i="4" s="1"/>
  <c r="AD116" i="4" s="1"/>
  <c r="AD118" i="4" s="1"/>
  <c r="AD121" i="4" s="1"/>
  <c r="AD131" i="4" s="1"/>
  <c r="AC90" i="4"/>
  <c r="AC93" i="4" s="1"/>
  <c r="AB90" i="4"/>
  <c r="AB93" i="4" s="1"/>
  <c r="AB95" i="4" s="1"/>
  <c r="AA90" i="4"/>
  <c r="AA93" i="4" s="1"/>
  <c r="Z90" i="4"/>
  <c r="Z93" i="4" s="1"/>
  <c r="Z111" i="4" s="1"/>
  <c r="Z116" i="4" s="1"/>
  <c r="Z118" i="4" s="1"/>
  <c r="Z121" i="4" s="1"/>
  <c r="Z131" i="4" s="1"/>
  <c r="Z141" i="4" s="1"/>
  <c r="Y90" i="4"/>
  <c r="Y93" i="4" s="1"/>
  <c r="Y111" i="4" s="1"/>
  <c r="Y116" i="4" s="1"/>
  <c r="X90" i="4"/>
  <c r="X93" i="4" s="1"/>
  <c r="W90" i="4"/>
  <c r="W93" i="4" s="1"/>
  <c r="V90" i="4"/>
  <c r="U90" i="4"/>
  <c r="T90" i="4"/>
  <c r="T93" i="4" s="1"/>
  <c r="T95" i="4" s="1"/>
  <c r="S90" i="4"/>
  <c r="S93" i="4" s="1"/>
  <c r="S95" i="4" s="1"/>
  <c r="R90" i="4"/>
  <c r="Q90" i="4"/>
  <c r="Q93" i="4" s="1"/>
  <c r="Q111" i="4" s="1"/>
  <c r="Q116" i="4" s="1"/>
  <c r="Q118" i="4" s="1"/>
  <c r="Q121" i="4" s="1"/>
  <c r="Q131" i="4" s="1"/>
  <c r="P90" i="4"/>
  <c r="O90" i="4"/>
  <c r="N90" i="4"/>
  <c r="M90" i="4"/>
  <c r="L90" i="4"/>
  <c r="K90" i="4"/>
  <c r="K93" i="4" s="1"/>
  <c r="J90" i="4"/>
  <c r="J93" i="4" s="1"/>
  <c r="I90" i="4"/>
  <c r="I93" i="4" s="1"/>
  <c r="H90" i="4"/>
  <c r="H93" i="4" s="1"/>
  <c r="H111" i="4" s="1"/>
  <c r="G90" i="4"/>
  <c r="G93" i="4" s="1"/>
  <c r="G95" i="4" s="1"/>
  <c r="F90" i="4"/>
  <c r="F93" i="4" s="1"/>
  <c r="F95" i="4" s="1"/>
  <c r="E90" i="4"/>
  <c r="E93" i="4" s="1"/>
  <c r="E95" i="4" s="1"/>
  <c r="D90" i="4"/>
  <c r="C90" i="4"/>
  <c r="AU80" i="4"/>
  <c r="AL80" i="4"/>
  <c r="AK80" i="4"/>
  <c r="AJ80" i="4"/>
  <c r="AH80" i="4"/>
  <c r="AG80" i="4"/>
  <c r="AF80" i="4"/>
  <c r="AE80" i="4"/>
  <c r="AD80" i="4"/>
  <c r="AC80" i="4"/>
  <c r="AA80" i="4"/>
  <c r="Z80" i="4"/>
  <c r="R80" i="4"/>
  <c r="Q80" i="4"/>
  <c r="P80" i="4"/>
  <c r="N80" i="4"/>
  <c r="K80" i="4"/>
  <c r="J80" i="4"/>
  <c r="H80" i="4"/>
  <c r="G80" i="4"/>
  <c r="F80" i="4"/>
  <c r="E80" i="4"/>
  <c r="D80" i="4"/>
  <c r="AS79" i="4"/>
  <c r="AL79" i="4"/>
  <c r="Y79" i="4"/>
  <c r="X79" i="4"/>
  <c r="W79" i="4"/>
  <c r="U79" i="4"/>
  <c r="T79" i="4"/>
  <c r="R79" i="4"/>
  <c r="Q79" i="4"/>
  <c r="P79" i="4"/>
  <c r="N79" i="4"/>
  <c r="AW77" i="4"/>
  <c r="AV77" i="4"/>
  <c r="AV80" i="4" s="1"/>
  <c r="AU77" i="4"/>
  <c r="AT77" i="4"/>
  <c r="AS77" i="4"/>
  <c r="AR77" i="4"/>
  <c r="AR216" i="4" s="1"/>
  <c r="AR223" i="4" s="1"/>
  <c r="AR247" i="4" s="1"/>
  <c r="AQ77" i="4"/>
  <c r="AP77" i="4"/>
  <c r="AP80" i="4" s="1"/>
  <c r="AO77" i="4"/>
  <c r="AN77" i="4"/>
  <c r="AM77" i="4"/>
  <c r="AL77" i="4"/>
  <c r="AK77" i="4"/>
  <c r="AJ77" i="4"/>
  <c r="AI77" i="4"/>
  <c r="AI80" i="4" s="1"/>
  <c r="AH77" i="4"/>
  <c r="AG77" i="4"/>
  <c r="AF77" i="4"/>
  <c r="AF79" i="4" s="1"/>
  <c r="AE77" i="4"/>
  <c r="AD77" i="4"/>
  <c r="AC77" i="4"/>
  <c r="AC79" i="4" s="1"/>
  <c r="AB77" i="4"/>
  <c r="AA77" i="4"/>
  <c r="Z77" i="4"/>
  <c r="Y77" i="4"/>
  <c r="Y216" i="4" s="1"/>
  <c r="Y223" i="4" s="1"/>
  <c r="X77" i="4"/>
  <c r="W77" i="4"/>
  <c r="V77" i="4"/>
  <c r="V80" i="4" s="1"/>
  <c r="U77" i="4"/>
  <c r="T77" i="4"/>
  <c r="T80" i="4" s="1"/>
  <c r="S77" i="4"/>
  <c r="R77" i="4"/>
  <c r="R216" i="4" s="1"/>
  <c r="R223" i="4" s="1"/>
  <c r="Q77" i="4"/>
  <c r="P77" i="4"/>
  <c r="O77" i="4"/>
  <c r="N77" i="4"/>
  <c r="M77" i="4"/>
  <c r="L77" i="4"/>
  <c r="L216" i="4" s="1"/>
  <c r="K77" i="4"/>
  <c r="J77" i="4"/>
  <c r="I77" i="4"/>
  <c r="H77" i="4"/>
  <c r="H216" i="4" s="1"/>
  <c r="G77" i="4"/>
  <c r="F77" i="4"/>
  <c r="E77" i="4"/>
  <c r="E216" i="4" s="1"/>
  <c r="D77" i="4"/>
  <c r="C77" i="4"/>
  <c r="AW72" i="4"/>
  <c r="AV72" i="4"/>
  <c r="AV79" i="4" s="1"/>
  <c r="AU72" i="4"/>
  <c r="AT72" i="4"/>
  <c r="AS72" i="4"/>
  <c r="AR72" i="4"/>
  <c r="AQ72" i="4"/>
  <c r="AP72" i="4"/>
  <c r="AP79" i="4" s="1"/>
  <c r="AO72" i="4"/>
  <c r="AN72" i="4"/>
  <c r="AM72" i="4"/>
  <c r="AL72" i="4"/>
  <c r="AK72" i="4"/>
  <c r="AK79" i="4" s="1"/>
  <c r="AJ72" i="4"/>
  <c r="AJ79" i="4" s="1"/>
  <c r="AI72" i="4"/>
  <c r="AH72" i="4"/>
  <c r="AH79" i="4" s="1"/>
  <c r="AG72" i="4"/>
  <c r="AG79" i="4" s="1"/>
  <c r="AF72" i="4"/>
  <c r="AE72" i="4"/>
  <c r="AE79" i="4" s="1"/>
  <c r="AD72" i="4"/>
  <c r="AC72" i="4"/>
  <c r="AB72" i="4"/>
  <c r="AA72" i="4"/>
  <c r="Z72" i="4"/>
  <c r="Y72" i="4"/>
  <c r="X72" i="4"/>
  <c r="W72" i="4"/>
  <c r="V72" i="4"/>
  <c r="V79" i="4" s="1"/>
  <c r="U72" i="4"/>
  <c r="T72" i="4"/>
  <c r="S72" i="4"/>
  <c r="R72" i="4"/>
  <c r="Q72" i="4"/>
  <c r="P72" i="4"/>
  <c r="O72" i="4"/>
  <c r="N72" i="4"/>
  <c r="M72" i="4"/>
  <c r="L72" i="4"/>
  <c r="K72" i="4"/>
  <c r="K79" i="4" s="1"/>
  <c r="J72" i="4"/>
  <c r="I72" i="4"/>
  <c r="H72" i="4"/>
  <c r="H79" i="4" s="1"/>
  <c r="G72" i="4"/>
  <c r="F72" i="4"/>
  <c r="E72" i="4"/>
  <c r="D72" i="4"/>
  <c r="C72" i="4"/>
  <c r="AW56" i="4"/>
  <c r="AC56" i="4"/>
  <c r="AA56" i="4"/>
  <c r="Z56" i="4"/>
  <c r="C56" i="4"/>
  <c r="AW54" i="4"/>
  <c r="AV54" i="4"/>
  <c r="AV56" i="4" s="1"/>
  <c r="AU54" i="4"/>
  <c r="AU56" i="4" s="1"/>
  <c r="AT54" i="4"/>
  <c r="AR54" i="4"/>
  <c r="AP54" i="4"/>
  <c r="AO54" i="4"/>
  <c r="AJ54" i="4"/>
  <c r="AJ56" i="4" s="1"/>
  <c r="AE54" i="4"/>
  <c r="AE56" i="4" s="1"/>
  <c r="AD54" i="4"/>
  <c r="X54" i="4"/>
  <c r="W54" i="4"/>
  <c r="W56" i="4" s="1"/>
  <c r="V54" i="4"/>
  <c r="U54" i="4"/>
  <c r="U56" i="4" s="1"/>
  <c r="T54" i="4"/>
  <c r="P54" i="4"/>
  <c r="P56" i="4" s="1"/>
  <c r="M54" i="4"/>
  <c r="M56" i="4" s="1"/>
  <c r="I54" i="4"/>
  <c r="H54" i="4"/>
  <c r="C54" i="4"/>
  <c r="AW52" i="4"/>
  <c r="AV52" i="4"/>
  <c r="AU52" i="4"/>
  <c r="AT52" i="4"/>
  <c r="AS52" i="4"/>
  <c r="AS54" i="4" s="1"/>
  <c r="AR52" i="4"/>
  <c r="AQ52" i="4"/>
  <c r="AQ54" i="4" s="1"/>
  <c r="AP52" i="4"/>
  <c r="AO52" i="4"/>
  <c r="AN52" i="4"/>
  <c r="AN54" i="4" s="1"/>
  <c r="AM52" i="4"/>
  <c r="AM54" i="4" s="1"/>
  <c r="AM56" i="4" s="1"/>
  <c r="AL52" i="4"/>
  <c r="AL54" i="4" s="1"/>
  <c r="AK52" i="4"/>
  <c r="AK54" i="4" s="1"/>
  <c r="AJ52" i="4"/>
  <c r="AI52" i="4"/>
  <c r="AI54" i="4" s="1"/>
  <c r="AH52" i="4"/>
  <c r="AH54" i="4" s="1"/>
  <c r="AH56" i="4" s="1"/>
  <c r="AG52" i="4"/>
  <c r="AG54" i="4" s="1"/>
  <c r="AG56" i="4" s="1"/>
  <c r="AF52" i="4"/>
  <c r="AF54" i="4" s="1"/>
  <c r="AE52" i="4"/>
  <c r="AD52" i="4"/>
  <c r="AC52" i="4"/>
  <c r="AC54" i="4" s="1"/>
  <c r="AB52" i="4"/>
  <c r="AB54" i="4" s="1"/>
  <c r="AA52" i="4"/>
  <c r="AA54" i="4" s="1"/>
  <c r="Z52" i="4"/>
  <c r="Z54" i="4" s="1"/>
  <c r="Y52" i="4"/>
  <c r="Y54" i="4" s="1"/>
  <c r="X52" i="4"/>
  <c r="W52" i="4"/>
  <c r="U52" i="4"/>
  <c r="T52" i="4"/>
  <c r="S52" i="4"/>
  <c r="S54" i="4" s="1"/>
  <c r="S56" i="4" s="1"/>
  <c r="R52" i="4"/>
  <c r="R54" i="4" s="1"/>
  <c r="R56" i="4" s="1"/>
  <c r="Q52" i="4"/>
  <c r="Q54" i="4" s="1"/>
  <c r="P52" i="4"/>
  <c r="O52" i="4"/>
  <c r="O54" i="4" s="1"/>
  <c r="O56" i="4" s="1"/>
  <c r="N52" i="4"/>
  <c r="N54" i="4" s="1"/>
  <c r="N56" i="4" s="1"/>
  <c r="M52" i="4"/>
  <c r="L52" i="4"/>
  <c r="L54" i="4" s="1"/>
  <c r="K52" i="4"/>
  <c r="K54" i="4" s="1"/>
  <c r="K56" i="4" s="1"/>
  <c r="J52" i="4"/>
  <c r="J54" i="4" s="1"/>
  <c r="I52" i="4"/>
  <c r="H52" i="4"/>
  <c r="G52" i="4"/>
  <c r="G54" i="4" s="1"/>
  <c r="G56" i="4" s="1"/>
  <c r="F52" i="4"/>
  <c r="F54" i="4" s="1"/>
  <c r="E52" i="4"/>
  <c r="E54" i="4" s="1"/>
  <c r="D52" i="4"/>
  <c r="D54" i="4" s="1"/>
  <c r="C52" i="4"/>
  <c r="AW44" i="4"/>
  <c r="AU44" i="4"/>
  <c r="AQ44" i="4"/>
  <c r="AN44" i="4"/>
  <c r="AE44" i="4"/>
  <c r="AA44" i="4"/>
  <c r="T44" i="4"/>
  <c r="S44" i="4"/>
  <c r="Q44" i="4"/>
  <c r="Q56" i="4" s="1"/>
  <c r="P44" i="4"/>
  <c r="O44" i="4"/>
  <c r="M44" i="4"/>
  <c r="L44" i="4"/>
  <c r="L56" i="4" s="1"/>
  <c r="K44" i="4"/>
  <c r="G44" i="4"/>
  <c r="C44" i="4"/>
  <c r="AW42" i="4"/>
  <c r="AV42" i="4"/>
  <c r="AV44" i="4" s="1"/>
  <c r="AU42" i="4"/>
  <c r="AT42" i="4"/>
  <c r="AT44" i="4" s="1"/>
  <c r="AS42" i="4"/>
  <c r="AS44" i="4" s="1"/>
  <c r="AR42" i="4"/>
  <c r="AR44" i="4" s="1"/>
  <c r="AQ42" i="4"/>
  <c r="AP42" i="4"/>
  <c r="AP44" i="4" s="1"/>
  <c r="AO42" i="4"/>
  <c r="AO44" i="4" s="1"/>
  <c r="AO56" i="4" s="1"/>
  <c r="AN42" i="4"/>
  <c r="AM42" i="4"/>
  <c r="AM44" i="4" s="1"/>
  <c r="AL42" i="4"/>
  <c r="AL44" i="4" s="1"/>
  <c r="AL56" i="4" s="1"/>
  <c r="AK42" i="4"/>
  <c r="AK44" i="4" s="1"/>
  <c r="AK56" i="4" s="1"/>
  <c r="AJ42" i="4"/>
  <c r="AJ44" i="4" s="1"/>
  <c r="AI42" i="4"/>
  <c r="AI44" i="4" s="1"/>
  <c r="AH42" i="4"/>
  <c r="AH44" i="4" s="1"/>
  <c r="AG42" i="4"/>
  <c r="AG44" i="4" s="1"/>
  <c r="AF42" i="4"/>
  <c r="AF44" i="4" s="1"/>
  <c r="AF56" i="4" s="1"/>
  <c r="AE42" i="4"/>
  <c r="AD42" i="4"/>
  <c r="AD44" i="4" s="1"/>
  <c r="AC42" i="4"/>
  <c r="AC44" i="4" s="1"/>
  <c r="AB42" i="4"/>
  <c r="AB44" i="4" s="1"/>
  <c r="AA42" i="4"/>
  <c r="Z42" i="4"/>
  <c r="Z44" i="4" s="1"/>
  <c r="Y42" i="4"/>
  <c r="Y44" i="4" s="1"/>
  <c r="Y56" i="4" s="1"/>
  <c r="X42" i="4"/>
  <c r="X44" i="4" s="1"/>
  <c r="X56" i="4" s="1"/>
  <c r="W42" i="4"/>
  <c r="W44" i="4" s="1"/>
  <c r="V42" i="4"/>
  <c r="V44" i="4" s="1"/>
  <c r="U42" i="4"/>
  <c r="U44" i="4" s="1"/>
  <c r="T42" i="4"/>
  <c r="S42" i="4"/>
  <c r="R42" i="4"/>
  <c r="R44" i="4" s="1"/>
  <c r="Q42" i="4"/>
  <c r="P42" i="4"/>
  <c r="O42" i="4"/>
  <c r="N42" i="4"/>
  <c r="N44" i="4" s="1"/>
  <c r="M42" i="4"/>
  <c r="L42" i="4"/>
  <c r="K42" i="4"/>
  <c r="J42" i="4"/>
  <c r="J44" i="4" s="1"/>
  <c r="I42" i="4"/>
  <c r="I44" i="4" s="1"/>
  <c r="H42" i="4"/>
  <c r="H44" i="4" s="1"/>
  <c r="G42" i="4"/>
  <c r="F42" i="4"/>
  <c r="F44" i="4" s="1"/>
  <c r="E42" i="4"/>
  <c r="E44" i="4" s="1"/>
  <c r="D42" i="4"/>
  <c r="D44" i="4" s="1"/>
  <c r="C42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T36" i="4"/>
  <c r="AK31" i="4"/>
  <c r="AJ31" i="4"/>
  <c r="AH31" i="4"/>
  <c r="AG31" i="4"/>
  <c r="AF31" i="4"/>
  <c r="P31" i="4"/>
  <c r="O31" i="4"/>
  <c r="M31" i="4"/>
  <c r="L31" i="4"/>
  <c r="J31" i="4"/>
  <c r="AK29" i="4"/>
  <c r="AJ29" i="4"/>
  <c r="AH29" i="4"/>
  <c r="AF29" i="4"/>
  <c r="AE29" i="4"/>
  <c r="AD29" i="4"/>
  <c r="P29" i="4"/>
  <c r="N29" i="4"/>
  <c r="L29" i="4"/>
  <c r="J29" i="4"/>
  <c r="AW27" i="4"/>
  <c r="AW29" i="4" s="1"/>
  <c r="AK27" i="4"/>
  <c r="AI27" i="4"/>
  <c r="AI29" i="4" s="1"/>
  <c r="AH27" i="4"/>
  <c r="AG27" i="4"/>
  <c r="AG29" i="4" s="1"/>
  <c r="AF27" i="4"/>
  <c r="AE27" i="4"/>
  <c r="AE31" i="4" s="1"/>
  <c r="AD27" i="4"/>
  <c r="AD31" i="4" s="1"/>
  <c r="AC27" i="4"/>
  <c r="AB27" i="4"/>
  <c r="N27" i="4"/>
  <c r="N31" i="4" s="1"/>
  <c r="M27" i="4"/>
  <c r="M29" i="4" s="1"/>
  <c r="L27" i="4"/>
  <c r="K27" i="4"/>
  <c r="K29" i="4" s="1"/>
  <c r="J27" i="4"/>
  <c r="I27" i="4"/>
  <c r="I29" i="4" s="1"/>
  <c r="H27" i="4"/>
  <c r="H29" i="4" s="1"/>
  <c r="G27" i="4"/>
  <c r="G31" i="4" s="1"/>
  <c r="F27" i="4"/>
  <c r="F31" i="4" s="1"/>
  <c r="E27" i="4"/>
  <c r="E31" i="4" s="1"/>
  <c r="D27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AW23" i="4"/>
  <c r="AV23" i="4"/>
  <c r="AV27" i="4" s="1"/>
  <c r="AU23" i="4"/>
  <c r="AU27" i="4" s="1"/>
  <c r="AT23" i="4"/>
  <c r="AT27" i="4" s="1"/>
  <c r="AT31" i="4" s="1"/>
  <c r="AS23" i="4"/>
  <c r="AS27" i="4" s="1"/>
  <c r="AR23" i="4"/>
  <c r="AR27" i="4" s="1"/>
  <c r="AQ23" i="4"/>
  <c r="AQ27" i="4" s="1"/>
  <c r="AP23" i="4"/>
  <c r="AP27" i="4" s="1"/>
  <c r="AO23" i="4"/>
  <c r="AO27" i="4" s="1"/>
  <c r="AN23" i="4"/>
  <c r="AN27" i="4" s="1"/>
  <c r="AM23" i="4"/>
  <c r="AM27" i="4" s="1"/>
  <c r="AM29" i="4" s="1"/>
  <c r="AL23" i="4"/>
  <c r="AL27" i="4" s="1"/>
  <c r="AL29" i="4" s="1"/>
  <c r="AK23" i="4"/>
  <c r="AJ23" i="4"/>
  <c r="AJ27" i="4" s="1"/>
  <c r="AI23" i="4"/>
  <c r="AH23" i="4"/>
  <c r="AG23" i="4"/>
  <c r="AF23" i="4"/>
  <c r="AE23" i="4"/>
  <c r="AD23" i="4"/>
  <c r="AC23" i="4"/>
  <c r="AB23" i="4"/>
  <c r="AA23" i="4"/>
  <c r="AA27" i="4" s="1"/>
  <c r="Z23" i="4"/>
  <c r="Z27" i="4" s="1"/>
  <c r="Y23" i="4"/>
  <c r="Y27" i="4" s="1"/>
  <c r="X23" i="4"/>
  <c r="X27" i="4" s="1"/>
  <c r="W23" i="4"/>
  <c r="W27" i="4" s="1"/>
  <c r="V23" i="4"/>
  <c r="V27" i="4" s="1"/>
  <c r="U23" i="4"/>
  <c r="U27" i="4" s="1"/>
  <c r="T23" i="4"/>
  <c r="T27" i="4" s="1"/>
  <c r="S23" i="4"/>
  <c r="S27" i="4" s="1"/>
  <c r="R23" i="4"/>
  <c r="R27" i="4" s="1"/>
  <c r="Q23" i="4"/>
  <c r="Q27" i="4" s="1"/>
  <c r="P23" i="4"/>
  <c r="P27" i="4" s="1"/>
  <c r="O23" i="4"/>
  <c r="O27" i="4" s="1"/>
  <c r="O29" i="4" s="1"/>
  <c r="N23" i="4"/>
  <c r="M23" i="4"/>
  <c r="L23" i="4"/>
  <c r="K23" i="4"/>
  <c r="J23" i="4"/>
  <c r="I23" i="4"/>
  <c r="H23" i="4"/>
  <c r="G23" i="4"/>
  <c r="F23" i="4"/>
  <c r="E23" i="4"/>
  <c r="D23" i="4"/>
  <c r="C23" i="4"/>
  <c r="C27" i="4" s="1"/>
  <c r="U5" i="4"/>
  <c r="T5" i="4"/>
  <c r="S5" i="4"/>
  <c r="R5" i="4"/>
  <c r="AA141" i="4" l="1"/>
  <c r="AA135" i="4"/>
  <c r="AA142" i="4" s="1"/>
  <c r="AB135" i="4"/>
  <c r="AB142" i="4" s="1"/>
  <c r="AB141" i="4"/>
  <c r="J111" i="4"/>
  <c r="J116" i="4" s="1"/>
  <c r="J118" i="4" s="1"/>
  <c r="J121" i="4" s="1"/>
  <c r="J131" i="4" s="1"/>
  <c r="J95" i="4"/>
  <c r="AD141" i="4"/>
  <c r="AD135" i="4"/>
  <c r="AD142" i="4" s="1"/>
  <c r="AG141" i="4"/>
  <c r="AG135" i="4"/>
  <c r="AG142" i="4" s="1"/>
  <c r="U141" i="4"/>
  <c r="U135" i="4"/>
  <c r="U142" i="4" s="1"/>
  <c r="F135" i="4"/>
  <c r="F142" i="4" s="1"/>
  <c r="F141" i="4"/>
  <c r="G141" i="4"/>
  <c r="G135" i="4"/>
  <c r="G142" i="4" s="1"/>
  <c r="AS56" i="4"/>
  <c r="K111" i="4"/>
  <c r="K116" i="4" s="1"/>
  <c r="K118" i="4" s="1"/>
  <c r="K121" i="4" s="1"/>
  <c r="K131" i="4" s="1"/>
  <c r="K95" i="4"/>
  <c r="K103" i="4" s="1"/>
  <c r="E135" i="4"/>
  <c r="E142" i="4" s="1"/>
  <c r="E141" i="4"/>
  <c r="V56" i="4"/>
  <c r="H31" i="4"/>
  <c r="X95" i="4"/>
  <c r="X111" i="4"/>
  <c r="X116" i="4" s="1"/>
  <c r="X118" i="4" s="1"/>
  <c r="X121" i="4" s="1"/>
  <c r="X131" i="4" s="1"/>
  <c r="AH111" i="4"/>
  <c r="AH116" i="4" s="1"/>
  <c r="AH118" i="4" s="1"/>
  <c r="AH121" i="4" s="1"/>
  <c r="AH131" i="4" s="1"/>
  <c r="AH95" i="4"/>
  <c r="AH103" i="4" s="1"/>
  <c r="D159" i="4"/>
  <c r="D211" i="4"/>
  <c r="D235" i="4" s="1"/>
  <c r="D157" i="4"/>
  <c r="X159" i="4"/>
  <c r="X157" i="4"/>
  <c r="AR159" i="4"/>
  <c r="AR211" i="4"/>
  <c r="AR235" i="4" s="1"/>
  <c r="AR239" i="4" s="1"/>
  <c r="AR246" i="4" s="1"/>
  <c r="AR157" i="4"/>
  <c r="I31" i="4"/>
  <c r="AI111" i="4"/>
  <c r="AI116" i="4" s="1"/>
  <c r="AI118" i="4" s="1"/>
  <c r="AI121" i="4" s="1"/>
  <c r="AI131" i="4" s="1"/>
  <c r="AI95" i="4"/>
  <c r="AJ103" i="4"/>
  <c r="C111" i="4"/>
  <c r="C116" i="4" s="1"/>
  <c r="C118" i="4" s="1"/>
  <c r="C121" i="4" s="1"/>
  <c r="C131" i="4" s="1"/>
  <c r="E159" i="4"/>
  <c r="E211" i="4"/>
  <c r="E235" i="4" s="1"/>
  <c r="Y159" i="4"/>
  <c r="Y157" i="4"/>
  <c r="Y211" i="4"/>
  <c r="AS159" i="4"/>
  <c r="AS211" i="4"/>
  <c r="AS215" i="4" s="1"/>
  <c r="AS157" i="4"/>
  <c r="P215" i="4"/>
  <c r="Q29" i="4"/>
  <c r="Q31" i="4"/>
  <c r="D29" i="4"/>
  <c r="D31" i="4"/>
  <c r="AK196" i="4"/>
  <c r="R31" i="4"/>
  <c r="R29" i="4"/>
  <c r="E29" i="4"/>
  <c r="K31" i="4"/>
  <c r="T56" i="4"/>
  <c r="Z135" i="4"/>
  <c r="Z142" i="4" s="1"/>
  <c r="AL197" i="4"/>
  <c r="AL200" i="4" s="1"/>
  <c r="AL4" i="4"/>
  <c r="P203" i="4"/>
  <c r="P196" i="4"/>
  <c r="AO196" i="4"/>
  <c r="AO197" i="4" s="1"/>
  <c r="AO200" i="4" s="1"/>
  <c r="AB157" i="4"/>
  <c r="AB211" i="4"/>
  <c r="C29" i="4"/>
  <c r="C31" i="4"/>
  <c r="W29" i="4"/>
  <c r="W31" i="4"/>
  <c r="AQ29" i="4"/>
  <c r="AQ31" i="4"/>
  <c r="AP141" i="4"/>
  <c r="AP135" i="4"/>
  <c r="U196" i="4"/>
  <c r="U203" i="4"/>
  <c r="T233" i="4"/>
  <c r="AN233" i="4"/>
  <c r="Q203" i="4"/>
  <c r="Q196" i="4"/>
  <c r="AW157" i="4"/>
  <c r="AW159" i="4"/>
  <c r="AM197" i="4"/>
  <c r="AM200" i="4" s="1"/>
  <c r="AM3" i="4"/>
  <c r="I111" i="4"/>
  <c r="I116" i="4" s="1"/>
  <c r="I118" i="4" s="1"/>
  <c r="I121" i="4" s="1"/>
  <c r="I131" i="4" s="1"/>
  <c r="I95" i="4"/>
  <c r="I103" i="4" s="1"/>
  <c r="I157" i="4"/>
  <c r="I159" i="4"/>
  <c r="I211" i="4"/>
  <c r="AO29" i="4"/>
  <c r="AO31" i="4"/>
  <c r="O216" i="4"/>
  <c r="O223" i="4" s="1"/>
  <c r="O79" i="4"/>
  <c r="O80" i="4"/>
  <c r="D111" i="4"/>
  <c r="D116" i="4" s="1"/>
  <c r="D118" i="4" s="1"/>
  <c r="D121" i="4" s="1"/>
  <c r="D131" i="4" s="1"/>
  <c r="D95" i="4"/>
  <c r="F103" i="4"/>
  <c r="S233" i="4"/>
  <c r="S239" i="4" s="1"/>
  <c r="S246" i="4" s="1"/>
  <c r="S215" i="4"/>
  <c r="AR29" i="4"/>
  <c r="AR31" i="4"/>
  <c r="AQ141" i="4"/>
  <c r="AQ135" i="4"/>
  <c r="X211" i="4"/>
  <c r="X235" i="4" s="1"/>
  <c r="AQ56" i="4"/>
  <c r="AK111" i="4"/>
  <c r="AK116" i="4" s="1"/>
  <c r="AK118" i="4" s="1"/>
  <c r="AK121" i="4" s="1"/>
  <c r="AK131" i="4" s="1"/>
  <c r="AR141" i="4"/>
  <c r="AR135" i="4"/>
  <c r="AR142" i="4" s="1"/>
  <c r="V233" i="4"/>
  <c r="AP233" i="4"/>
  <c r="S80" i="4"/>
  <c r="S79" i="4"/>
  <c r="S216" i="4"/>
  <c r="S223" i="4" s="1"/>
  <c r="AM111" i="4"/>
  <c r="AM116" i="4" s="1"/>
  <c r="AM118" i="4" s="1"/>
  <c r="AM121" i="4" s="1"/>
  <c r="AM131" i="4" s="1"/>
  <c r="W233" i="4"/>
  <c r="W215" i="4"/>
  <c r="AU29" i="4"/>
  <c r="AU31" i="4"/>
  <c r="R202" i="4"/>
  <c r="R181" i="4"/>
  <c r="R197" i="4" s="1"/>
  <c r="R200" i="4" s="1"/>
  <c r="D215" i="4"/>
  <c r="D233" i="4"/>
  <c r="D239" i="4" s="1"/>
  <c r="D246" i="4" s="1"/>
  <c r="S202" i="4"/>
  <c r="S181" i="4"/>
  <c r="S197" i="4" s="1"/>
  <c r="S200" i="4" s="1"/>
  <c r="AL31" i="4"/>
  <c r="F56" i="4"/>
  <c r="T202" i="4"/>
  <c r="T181" i="4"/>
  <c r="T197" i="4" s="1"/>
  <c r="T200" i="4" s="1"/>
  <c r="Q239" i="4"/>
  <c r="AM31" i="4"/>
  <c r="AB56" i="4"/>
  <c r="AT56" i="4"/>
  <c r="AD95" i="4"/>
  <c r="AD103" i="4" s="1"/>
  <c r="U202" i="4"/>
  <c r="U181" i="4"/>
  <c r="U197" i="4" s="1"/>
  <c r="U200" i="4" s="1"/>
  <c r="AF181" i="4"/>
  <c r="AF197" i="4" s="1"/>
  <c r="AF200" i="4" s="1"/>
  <c r="T203" i="4"/>
  <c r="V247" i="4"/>
  <c r="F29" i="4"/>
  <c r="H157" i="4"/>
  <c r="H211" i="4"/>
  <c r="H159" i="4"/>
  <c r="T29" i="4"/>
  <c r="T31" i="4"/>
  <c r="G29" i="4"/>
  <c r="AW111" i="4"/>
  <c r="AW116" i="4" s="1"/>
  <c r="AW118" i="4" s="1"/>
  <c r="AW121" i="4" s="1"/>
  <c r="AW131" i="4" s="1"/>
  <c r="AW95" i="4"/>
  <c r="AW103" i="4" s="1"/>
  <c r="U29" i="4"/>
  <c r="U31" i="4"/>
  <c r="V31" i="4"/>
  <c r="V29" i="4"/>
  <c r="AN56" i="4"/>
  <c r="J103" i="4"/>
  <c r="AT103" i="4"/>
  <c r="AO141" i="4"/>
  <c r="AO135" i="4"/>
  <c r="AO142" i="4" s="1"/>
  <c r="AM233" i="4"/>
  <c r="AM239" i="4" s="1"/>
  <c r="AM246" i="4" s="1"/>
  <c r="AM215" i="4"/>
  <c r="X29" i="4"/>
  <c r="X31" i="4"/>
  <c r="H135" i="4"/>
  <c r="H142" i="4" s="1"/>
  <c r="H141" i="4"/>
  <c r="AS29" i="4"/>
  <c r="AS31" i="4"/>
  <c r="Z31" i="4"/>
  <c r="Z29" i="4"/>
  <c r="AI31" i="4"/>
  <c r="AM80" i="4"/>
  <c r="AM79" i="4"/>
  <c r="AM216" i="4"/>
  <c r="AM223" i="4" s="1"/>
  <c r="M111" i="4"/>
  <c r="M116" i="4" s="1"/>
  <c r="M118" i="4" s="1"/>
  <c r="M121" i="4" s="1"/>
  <c r="M131" i="4" s="1"/>
  <c r="M95" i="4"/>
  <c r="Q202" i="4"/>
  <c r="Q181" i="4"/>
  <c r="AB197" i="4"/>
  <c r="AB200" i="4" s="1"/>
  <c r="C233" i="4"/>
  <c r="D56" i="4"/>
  <c r="AP56" i="4"/>
  <c r="AN111" i="4"/>
  <c r="AN116" i="4" s="1"/>
  <c r="AN118" i="4" s="1"/>
  <c r="AN121" i="4" s="1"/>
  <c r="AN131" i="4" s="1"/>
  <c r="AW197" i="4"/>
  <c r="AW200" i="4" s="1"/>
  <c r="AB29" i="4"/>
  <c r="AB31" i="4"/>
  <c r="Q135" i="4"/>
  <c r="Q141" i="4"/>
  <c r="AD181" i="4"/>
  <c r="AD197" i="4" s="1"/>
  <c r="AD200" i="4" s="1"/>
  <c r="P239" i="4"/>
  <c r="AE181" i="4"/>
  <c r="AE197" i="4" s="1"/>
  <c r="AE200" i="4" s="1"/>
  <c r="T216" i="4"/>
  <c r="T223" i="4" s="1"/>
  <c r="AE95" i="4"/>
  <c r="AI103" i="4"/>
  <c r="Y135" i="4"/>
  <c r="Y142" i="4" s="1"/>
  <c r="Y141" i="4"/>
  <c r="V202" i="4"/>
  <c r="V181" i="4"/>
  <c r="V197" i="4" s="1"/>
  <c r="V200" i="4" s="1"/>
  <c r="AP202" i="4"/>
  <c r="AP181" i="4"/>
  <c r="AP197" i="4" s="1"/>
  <c r="AP200" i="4" s="1"/>
  <c r="AG181" i="4"/>
  <c r="AG197" i="4" s="1"/>
  <c r="AG200" i="4" s="1"/>
  <c r="AC225" i="4"/>
  <c r="AN203" i="4"/>
  <c r="AN196" i="4"/>
  <c r="AN197" i="4" s="1"/>
  <c r="AN200" i="4" s="1"/>
  <c r="AJ111" i="4"/>
  <c r="AJ116" i="4" s="1"/>
  <c r="AJ118" i="4" s="1"/>
  <c r="AJ121" i="4" s="1"/>
  <c r="AJ131" i="4" s="1"/>
  <c r="AQ233" i="4"/>
  <c r="S31" i="4"/>
  <c r="S29" i="4"/>
  <c r="AN31" i="4"/>
  <c r="AN29" i="4"/>
  <c r="AC111" i="4"/>
  <c r="AC116" i="4" s="1"/>
  <c r="AC118" i="4" s="1"/>
  <c r="AC121" i="4" s="1"/>
  <c r="AC131" i="4" s="1"/>
  <c r="AC95" i="4"/>
  <c r="AC103" i="4" s="1"/>
  <c r="P135" i="4"/>
  <c r="P142" i="4" s="1"/>
  <c r="P141" i="4"/>
  <c r="AC157" i="4"/>
  <c r="AC211" i="4"/>
  <c r="AC235" i="4" s="1"/>
  <c r="AE141" i="4"/>
  <c r="AE135" i="4"/>
  <c r="AE142" i="4" s="1"/>
  <c r="AP31" i="4"/>
  <c r="AP29" i="4"/>
  <c r="AI216" i="4"/>
  <c r="AI223" i="4" s="1"/>
  <c r="AI79" i="4"/>
  <c r="Y29" i="4"/>
  <c r="Y31" i="4"/>
  <c r="AA29" i="4"/>
  <c r="AA31" i="4"/>
  <c r="AN80" i="4"/>
  <c r="AN216" i="4"/>
  <c r="AN223" i="4" s="1"/>
  <c r="AN79" i="4"/>
  <c r="O239" i="4"/>
  <c r="O246" i="4" s="1"/>
  <c r="AV29" i="4"/>
  <c r="AV31" i="4"/>
  <c r="E56" i="4"/>
  <c r="AR56" i="4"/>
  <c r="U80" i="4"/>
  <c r="U216" i="4"/>
  <c r="U223" i="4" s="1"/>
  <c r="AO80" i="4"/>
  <c r="AO216" i="4"/>
  <c r="AO223" i="4" s="1"/>
  <c r="AO79" i="4"/>
  <c r="AC29" i="4"/>
  <c r="AC31" i="4"/>
  <c r="W202" i="4"/>
  <c r="W181" i="4"/>
  <c r="AD223" i="4"/>
  <c r="P246" i="4"/>
  <c r="P247" i="4"/>
  <c r="AJ246" i="4"/>
  <c r="AE103" i="4"/>
  <c r="AV135" i="4"/>
  <c r="AV142" i="4" s="1"/>
  <c r="AV141" i="4"/>
  <c r="AK181" i="4"/>
  <c r="Q246" i="4"/>
  <c r="Q247" i="4"/>
  <c r="AK247" i="4"/>
  <c r="I56" i="4"/>
  <c r="W95" i="4"/>
  <c r="W103" i="4" s="1"/>
  <c r="W111" i="4"/>
  <c r="W116" i="4" s="1"/>
  <c r="W118" i="4" s="1"/>
  <c r="W121" i="4" s="1"/>
  <c r="W131" i="4" s="1"/>
  <c r="L135" i="4"/>
  <c r="AB159" i="4"/>
  <c r="AJ181" i="4"/>
  <c r="AF223" i="4"/>
  <c r="R247" i="4"/>
  <c r="AL247" i="4"/>
  <c r="N239" i="4"/>
  <c r="N246" i="4" s="1"/>
  <c r="O247" i="4"/>
  <c r="AI246" i="4"/>
  <c r="AE223" i="4"/>
  <c r="X233" i="4"/>
  <c r="X239" i="4" s="1"/>
  <c r="X246" i="4" s="1"/>
  <c r="AL103" i="4"/>
  <c r="C80" i="4"/>
  <c r="C216" i="4"/>
  <c r="C223" i="4" s="1"/>
  <c r="AQ80" i="4"/>
  <c r="AQ216" i="4"/>
  <c r="AQ223" i="4" s="1"/>
  <c r="AQ79" i="4"/>
  <c r="AM103" i="4"/>
  <c r="O111" i="4"/>
  <c r="O116" i="4" s="1"/>
  <c r="O118" i="4" s="1"/>
  <c r="O121" i="4" s="1"/>
  <c r="O131" i="4" s="1"/>
  <c r="L80" i="4"/>
  <c r="AN103" i="4"/>
  <c r="L157" i="4"/>
  <c r="L159" i="4"/>
  <c r="AS216" i="4"/>
  <c r="AS223" i="4" s="1"/>
  <c r="AS225" i="4" s="1"/>
  <c r="AS80" i="4"/>
  <c r="AR80" i="4"/>
  <c r="C211" i="4"/>
  <c r="C235" i="4" s="1"/>
  <c r="C159" i="4"/>
  <c r="C157" i="4"/>
  <c r="AG159" i="4"/>
  <c r="F216" i="4"/>
  <c r="F223" i="4" s="1"/>
  <c r="F79" i="4"/>
  <c r="Z216" i="4"/>
  <c r="Z223" i="4" s="1"/>
  <c r="Z225" i="4" s="1"/>
  <c r="Z79" i="4"/>
  <c r="AT216" i="4"/>
  <c r="AT223" i="4" s="1"/>
  <c r="AT225" i="4" s="1"/>
  <c r="AT79" i="4"/>
  <c r="AT80" i="4"/>
  <c r="R95" i="4"/>
  <c r="R103" i="4" s="1"/>
  <c r="R111" i="4"/>
  <c r="R116" i="4" s="1"/>
  <c r="R118" i="4" s="1"/>
  <c r="R121" i="4" s="1"/>
  <c r="R131" i="4" s="1"/>
  <c r="M103" i="4"/>
  <c r="AP103" i="4"/>
  <c r="S111" i="4"/>
  <c r="S116" i="4" s="1"/>
  <c r="S118" i="4" s="1"/>
  <c r="S121" i="4" s="1"/>
  <c r="S131" i="4" s="1"/>
  <c r="H95" i="4"/>
  <c r="H103" i="4" s="1"/>
  <c r="T111" i="4"/>
  <c r="T116" i="4" s="1"/>
  <c r="T118" i="4" s="1"/>
  <c r="T121" i="4" s="1"/>
  <c r="T131" i="4" s="1"/>
  <c r="Q142" i="4"/>
  <c r="AT29" i="4"/>
  <c r="J56" i="4"/>
  <c r="AD56" i="4"/>
  <c r="AB216" i="4"/>
  <c r="AB223" i="4" s="1"/>
  <c r="AB79" i="4"/>
  <c r="V95" i="4"/>
  <c r="V103" i="4" s="1"/>
  <c r="V111" i="4"/>
  <c r="V116" i="4" s="1"/>
  <c r="V118" i="4" s="1"/>
  <c r="V121" i="4" s="1"/>
  <c r="V131" i="4" s="1"/>
  <c r="X181" i="4"/>
  <c r="AH196" i="4"/>
  <c r="AH197" i="4" s="1"/>
  <c r="AH200" i="4" s="1"/>
  <c r="N111" i="4"/>
  <c r="N116" i="4" s="1"/>
  <c r="N118" i="4" s="1"/>
  <c r="N121" i="4" s="1"/>
  <c r="N131" i="4" s="1"/>
  <c r="AR202" i="4"/>
  <c r="AR181" i="4"/>
  <c r="AI181" i="4"/>
  <c r="AI197" i="4" s="1"/>
  <c r="AI200" i="4" s="1"/>
  <c r="W80" i="4"/>
  <c r="W216" i="4"/>
  <c r="W223" i="4" s="1"/>
  <c r="AE157" i="4"/>
  <c r="AE211" i="4"/>
  <c r="AE235" i="4" s="1"/>
  <c r="I197" i="4"/>
  <c r="I200" i="4" s="1"/>
  <c r="AH223" i="4"/>
  <c r="D216" i="4"/>
  <c r="D223" i="4" s="1"/>
  <c r="D79" i="4"/>
  <c r="X216" i="4"/>
  <c r="X223" i="4" s="1"/>
  <c r="X80" i="4"/>
  <c r="AF157" i="4"/>
  <c r="AF211" i="4"/>
  <c r="AF235" i="4" s="1"/>
  <c r="AF239" i="4" s="1"/>
  <c r="AF246" i="4" s="1"/>
  <c r="AF159" i="4"/>
  <c r="AW31" i="4"/>
  <c r="I79" i="4"/>
  <c r="I216" i="4"/>
  <c r="I223" i="4" s="1"/>
  <c r="I80" i="4"/>
  <c r="AW79" i="4"/>
  <c r="AW80" i="4"/>
  <c r="P103" i="4"/>
  <c r="AD203" i="4"/>
  <c r="AD196" i="4"/>
  <c r="AG239" i="4"/>
  <c r="J79" i="4"/>
  <c r="J216" i="4"/>
  <c r="J223" i="4" s="1"/>
  <c r="J225" i="4" s="1"/>
  <c r="AD79" i="4"/>
  <c r="C79" i="4"/>
  <c r="Q103" i="4"/>
  <c r="AJ196" i="4"/>
  <c r="M196" i="4"/>
  <c r="M197" i="4" s="1"/>
  <c r="M200" i="4" s="1"/>
  <c r="AH215" i="4"/>
  <c r="AH233" i="4"/>
  <c r="AH239" i="4" s="1"/>
  <c r="K223" i="4"/>
  <c r="G239" i="4"/>
  <c r="G246" i="4" s="1"/>
  <c r="AD234" i="4"/>
  <c r="AD239" i="4" s="1"/>
  <c r="AD246" i="4" s="1"/>
  <c r="E79" i="4"/>
  <c r="Y80" i="4"/>
  <c r="K159" i="4"/>
  <c r="N196" i="4"/>
  <c r="O215" i="4"/>
  <c r="AI215" i="4"/>
  <c r="AI233" i="4"/>
  <c r="AI239" i="4" s="1"/>
  <c r="AE215" i="4"/>
  <c r="AE234" i="4"/>
  <c r="K211" i="4"/>
  <c r="K235" i="4" s="1"/>
  <c r="K239" i="4" s="1"/>
  <c r="K246" i="4" s="1"/>
  <c r="AI56" i="4"/>
  <c r="H56" i="4"/>
  <c r="L223" i="4"/>
  <c r="AP142" i="4"/>
  <c r="T211" i="4"/>
  <c r="T235" i="4" s="1"/>
  <c r="T159" i="4"/>
  <c r="AN211" i="4"/>
  <c r="AN235" i="4" s="1"/>
  <c r="AN159" i="4"/>
  <c r="N197" i="4"/>
  <c r="N200" i="4" s="1"/>
  <c r="Y181" i="4"/>
  <c r="Y197" i="4" s="1"/>
  <c r="Y200" i="4" s="1"/>
  <c r="AS181" i="4"/>
  <c r="AS197" i="4" s="1"/>
  <c r="AS200" i="4" s="1"/>
  <c r="N202" i="4"/>
  <c r="AJ233" i="4"/>
  <c r="AJ239" i="4" s="1"/>
  <c r="AJ215" i="4"/>
  <c r="M216" i="4"/>
  <c r="M223" i="4" s="1"/>
  <c r="M80" i="4"/>
  <c r="L79" i="4"/>
  <c r="AF111" i="4"/>
  <c r="AF116" i="4" s="1"/>
  <c r="AF118" i="4" s="1"/>
  <c r="AF121" i="4" s="1"/>
  <c r="AF131" i="4" s="1"/>
  <c r="AF95" i="4"/>
  <c r="AF103" i="4" s="1"/>
  <c r="AQ142" i="4"/>
  <c r="U211" i="4"/>
  <c r="U235" i="4" s="1"/>
  <c r="U239" i="4" s="1"/>
  <c r="U246" i="4" s="1"/>
  <c r="U159" i="4"/>
  <c r="AO211" i="4"/>
  <c r="AO159" i="4"/>
  <c r="AK233" i="4"/>
  <c r="AK239" i="4" s="1"/>
  <c r="AK246" i="4" s="1"/>
  <c r="AK215" i="4"/>
  <c r="M79" i="4"/>
  <c r="AR79" i="4"/>
  <c r="AB80" i="4"/>
  <c r="P181" i="4"/>
  <c r="P202" i="4"/>
  <c r="R233" i="4"/>
  <c r="R239" i="4" s="1"/>
  <c r="R246" i="4" s="1"/>
  <c r="R215" i="4"/>
  <c r="R225" i="4" s="1"/>
  <c r="AL233" i="4"/>
  <c r="AL239" i="4" s="1"/>
  <c r="AL246" i="4" s="1"/>
  <c r="AL215" i="4"/>
  <c r="AL225" i="4" s="1"/>
  <c r="AU225" i="4"/>
  <c r="V211" i="4"/>
  <c r="V235" i="4" s="1"/>
  <c r="V159" i="4"/>
  <c r="AP211" i="4"/>
  <c r="AP235" i="4" s="1"/>
  <c r="AP159" i="4"/>
  <c r="V157" i="4"/>
  <c r="W196" i="4"/>
  <c r="AQ196" i="4"/>
  <c r="AQ197" i="4" s="1"/>
  <c r="AQ200" i="4" s="1"/>
  <c r="E215" i="4"/>
  <c r="E225" i="4" s="1"/>
  <c r="AJ223" i="4"/>
  <c r="AJ225" i="4" s="1"/>
  <c r="AE239" i="4"/>
  <c r="AE246" i="4" s="1"/>
  <c r="G216" i="4"/>
  <c r="G223" i="4" s="1"/>
  <c r="G225" i="4" s="1"/>
  <c r="G79" i="4"/>
  <c r="AA216" i="4"/>
  <c r="AA223" i="4" s="1"/>
  <c r="AA79" i="4"/>
  <c r="AU79" i="4"/>
  <c r="AL95" i="4"/>
  <c r="AL111" i="4"/>
  <c r="AL116" i="4" s="1"/>
  <c r="AL118" i="4" s="1"/>
  <c r="AL121" i="4" s="1"/>
  <c r="AL131" i="4" s="1"/>
  <c r="W211" i="4"/>
  <c r="W235" i="4" s="1"/>
  <c r="W159" i="4"/>
  <c r="AQ211" i="4"/>
  <c r="AQ235" i="4" s="1"/>
  <c r="AQ159" i="4"/>
  <c r="W157" i="4"/>
  <c r="AK223" i="4"/>
  <c r="E233" i="4"/>
  <c r="E239" i="4" s="1"/>
  <c r="F239" i="4"/>
  <c r="E247" i="4"/>
  <c r="E246" i="4"/>
  <c r="Y247" i="4"/>
  <c r="AS247" i="4"/>
  <c r="D101" i="4"/>
  <c r="X101" i="4"/>
  <c r="AR101" i="4"/>
  <c r="AR103" i="4" s="1"/>
  <c r="AA157" i="4"/>
  <c r="AA211" i="4"/>
  <c r="F247" i="4"/>
  <c r="F246" i="4"/>
  <c r="AT247" i="4"/>
  <c r="F215" i="4"/>
  <c r="G247" i="4"/>
  <c r="AA247" i="4"/>
  <c r="AU247" i="4"/>
  <c r="AS246" i="4"/>
  <c r="H247" i="4"/>
  <c r="AB247" i="4"/>
  <c r="AV247" i="4"/>
  <c r="G101" i="4"/>
  <c r="G103" i="4" s="1"/>
  <c r="O197" i="4"/>
  <c r="O200" i="4" s="1"/>
  <c r="M215" i="4"/>
  <c r="M233" i="4"/>
  <c r="M239" i="4" s="1"/>
  <c r="AG215" i="4"/>
  <c r="AG225" i="4" s="1"/>
  <c r="AC234" i="4"/>
  <c r="AC239" i="4" s="1"/>
  <c r="AC246" i="4" s="1"/>
  <c r="AC215" i="4"/>
  <c r="AU246" i="4"/>
  <c r="AC247" i="4"/>
  <c r="AW247" i="4"/>
  <c r="L142" i="4"/>
  <c r="N223" i="4"/>
  <c r="J247" i="4"/>
  <c r="AD247" i="4"/>
  <c r="J239" i="4"/>
  <c r="J246" i="4" s="1"/>
  <c r="P223" i="4"/>
  <c r="L246" i="4"/>
  <c r="Q223" i="4"/>
  <c r="Q225" i="4" s="1"/>
  <c r="M246" i="4"/>
  <c r="AG246" i="4"/>
  <c r="X196" i="4"/>
  <c r="AR196" i="4"/>
  <c r="L215" i="4"/>
  <c r="AF215" i="4"/>
  <c r="AD211" i="4"/>
  <c r="AD235" i="4" s="1"/>
  <c r="AH246" i="4"/>
  <c r="AI247" i="4" l="1"/>
  <c r="AI225" i="4"/>
  <c r="C247" i="4"/>
  <c r="T141" i="4"/>
  <c r="T135" i="4"/>
  <c r="T142" i="4" s="1"/>
  <c r="U247" i="4"/>
  <c r="C215" i="4"/>
  <c r="C225" i="4" s="1"/>
  <c r="AK135" i="4"/>
  <c r="AK142" i="4" s="1"/>
  <c r="AK141" i="4"/>
  <c r="K247" i="4"/>
  <c r="C239" i="4"/>
  <c r="C246" i="4" s="1"/>
  <c r="AO235" i="4"/>
  <c r="AO239" i="4" s="1"/>
  <c r="AO246" i="4" s="1"/>
  <c r="AO215" i="4"/>
  <c r="AO225" i="4" s="1"/>
  <c r="AD215" i="4"/>
  <c r="AD225" i="4" s="1"/>
  <c r="AR197" i="4"/>
  <c r="AR200" i="4" s="1"/>
  <c r="AE225" i="4"/>
  <c r="AE247" i="4"/>
  <c r="I135" i="4"/>
  <c r="I142" i="4" s="1"/>
  <c r="I141" i="4"/>
  <c r="N247" i="4"/>
  <c r="N225" i="4"/>
  <c r="L247" i="4"/>
  <c r="L225" i="4"/>
  <c r="S141" i="4"/>
  <c r="S135" i="4"/>
  <c r="S142" i="4" s="1"/>
  <c r="X215" i="4"/>
  <c r="AK197" i="4"/>
  <c r="AK200" i="4" s="1"/>
  <c r="Q197" i="4"/>
  <c r="Q200" i="4" s="1"/>
  <c r="AR215" i="4"/>
  <c r="AR225" i="4" s="1"/>
  <c r="N135" i="4"/>
  <c r="N142" i="4" s="1"/>
  <c r="N141" i="4"/>
  <c r="AB235" i="4"/>
  <c r="AB239" i="4" s="1"/>
  <c r="AB246" i="4" s="1"/>
  <c r="AB215" i="4"/>
  <c r="AK225" i="4"/>
  <c r="AH135" i="4"/>
  <c r="AH142" i="4" s="1"/>
  <c r="AH141" i="4"/>
  <c r="I247" i="4"/>
  <c r="X197" i="4"/>
  <c r="X200" i="4" s="1"/>
  <c r="AN247" i="4"/>
  <c r="AN225" i="4"/>
  <c r="AC141" i="4"/>
  <c r="AC135" i="4"/>
  <c r="AC142" i="4" s="1"/>
  <c r="T225" i="4"/>
  <c r="T247" i="4"/>
  <c r="W239" i="4"/>
  <c r="W246" i="4" s="1"/>
  <c r="J135" i="4"/>
  <c r="J142" i="4" s="1"/>
  <c r="J141" i="4"/>
  <c r="X141" i="4"/>
  <c r="X135" i="4"/>
  <c r="X142" i="4" s="1"/>
  <c r="Z247" i="4"/>
  <c r="M247" i="4"/>
  <c r="M225" i="4"/>
  <c r="K215" i="4"/>
  <c r="K225" i="4" s="1"/>
  <c r="X225" i="4"/>
  <c r="X247" i="4"/>
  <c r="AM141" i="4"/>
  <c r="AM135" i="4"/>
  <c r="AM142" i="4" s="1"/>
  <c r="AN215" i="4"/>
  <c r="I235" i="4"/>
  <c r="I239" i="4" s="1"/>
  <c r="I246" i="4" s="1"/>
  <c r="I215" i="4"/>
  <c r="I225" i="4" s="1"/>
  <c r="R135" i="4"/>
  <c r="R142" i="4" s="1"/>
  <c r="R141" i="4"/>
  <c r="M135" i="4"/>
  <c r="M142" i="4" s="1"/>
  <c r="M141" i="4"/>
  <c r="S247" i="4"/>
  <c r="S225" i="4"/>
  <c r="D141" i="4"/>
  <c r="D135" i="4"/>
  <c r="D142" i="4" s="1"/>
  <c r="AN239" i="4"/>
  <c r="AN246" i="4" s="1"/>
  <c r="AO247" i="4"/>
  <c r="AM247" i="4"/>
  <c r="AM225" i="4"/>
  <c r="D225" i="4"/>
  <c r="D247" i="4"/>
  <c r="T215" i="4"/>
  <c r="W225" i="4"/>
  <c r="W247" i="4"/>
  <c r="H235" i="4"/>
  <c r="H239" i="4" s="1"/>
  <c r="H246" i="4" s="1"/>
  <c r="H215" i="4"/>
  <c r="H225" i="4" s="1"/>
  <c r="AF225" i="4"/>
  <c r="AF247" i="4"/>
  <c r="AA235" i="4"/>
  <c r="AA239" i="4" s="1"/>
  <c r="AA246" i="4" s="1"/>
  <c r="AA215" i="4"/>
  <c r="O135" i="4"/>
  <c r="O142" i="4" s="1"/>
  <c r="O141" i="4"/>
  <c r="AJ197" i="4"/>
  <c r="AJ200" i="4" s="1"/>
  <c r="W197" i="4"/>
  <c r="W200" i="4" s="1"/>
  <c r="AQ215" i="4"/>
  <c r="AQ225" i="4" s="1"/>
  <c r="T239" i="4"/>
  <c r="T246" i="4" s="1"/>
  <c r="P197" i="4"/>
  <c r="P200" i="4" s="1"/>
  <c r="AH225" i="4"/>
  <c r="AH247" i="4"/>
  <c r="AB225" i="4"/>
  <c r="F225" i="4"/>
  <c r="AQ239" i="4"/>
  <c r="AQ246" i="4" s="1"/>
  <c r="AW135" i="4"/>
  <c r="AW142" i="4" s="1"/>
  <c r="AW141" i="4"/>
  <c r="AP215" i="4"/>
  <c r="AP225" i="4" s="1"/>
  <c r="O225" i="4"/>
  <c r="AJ247" i="4"/>
  <c r="V141" i="4"/>
  <c r="V135" i="4"/>
  <c r="V142" i="4" s="1"/>
  <c r="U215" i="4"/>
  <c r="U225" i="4" s="1"/>
  <c r="AF141" i="4"/>
  <c r="AF135" i="4"/>
  <c r="AF142" i="4" s="1"/>
  <c r="Y215" i="4"/>
  <c r="Y225" i="4" s="1"/>
  <c r="Y235" i="4"/>
  <c r="Y239" i="4" s="1"/>
  <c r="Y246" i="4" s="1"/>
  <c r="AL135" i="4"/>
  <c r="AL142" i="4" s="1"/>
  <c r="AL141" i="4"/>
  <c r="C141" i="4"/>
  <c r="C135" i="4"/>
  <c r="C142" i="4" s="1"/>
  <c r="AA225" i="4"/>
  <c r="AJ135" i="4"/>
  <c r="AJ142" i="4" s="1"/>
  <c r="AJ141" i="4"/>
  <c r="AP239" i="4"/>
  <c r="AP246" i="4" s="1"/>
  <c r="AI135" i="4"/>
  <c r="AI142" i="4" s="1"/>
  <c r="AI141" i="4"/>
  <c r="K141" i="4"/>
  <c r="K135" i="4"/>
  <c r="K142" i="4" s="1"/>
  <c r="X103" i="4"/>
  <c r="AQ247" i="4"/>
  <c r="W141" i="4"/>
  <c r="W135" i="4"/>
  <c r="W142" i="4" s="1"/>
  <c r="V215" i="4"/>
  <c r="V225" i="4" s="1"/>
  <c r="P225" i="4"/>
  <c r="D103" i="4"/>
  <c r="AN141" i="4"/>
  <c r="AN135" i="4"/>
  <c r="AN142" i="4" s="1"/>
  <c r="V239" i="4"/>
  <c r="V246" i="4" s="1"/>
</calcChain>
</file>

<file path=xl/sharedStrings.xml><?xml version="1.0" encoding="utf-8"?>
<sst xmlns="http://schemas.openxmlformats.org/spreadsheetml/2006/main" count="631" uniqueCount="456">
  <si>
    <t>المحروقات</t>
  </si>
  <si>
    <t>الصناعة</t>
  </si>
  <si>
    <t>البناء</t>
  </si>
  <si>
    <t>الخدمات</t>
  </si>
  <si>
    <t>الناتج الداخلي الخام</t>
  </si>
  <si>
    <t>الناتج الداخلي الخام خارج المحروقات</t>
  </si>
  <si>
    <t>المصدر: الديوان الوطني للاحصائيات</t>
  </si>
  <si>
    <t>الفصل1، 2001</t>
  </si>
  <si>
    <t>الفصل2، 2001</t>
  </si>
  <si>
    <t>الفصل3، 2001</t>
  </si>
  <si>
    <t>الفصل4، 2001</t>
  </si>
  <si>
    <t>الفصل1، 2002</t>
  </si>
  <si>
    <t>الفصل2، 2002</t>
  </si>
  <si>
    <t>الفصل3، 2002</t>
  </si>
  <si>
    <t>الفصل4، 2002</t>
  </si>
  <si>
    <t>الفصل1، 2003</t>
  </si>
  <si>
    <t>الفصل2، 2003</t>
  </si>
  <si>
    <t>الفصل4، 2003</t>
  </si>
  <si>
    <t>الفصل3، 2003</t>
  </si>
  <si>
    <t>الفصل1، 2004</t>
  </si>
  <si>
    <t>الفصل2، 2004</t>
  </si>
  <si>
    <t>الفصل3، 2004</t>
  </si>
  <si>
    <t>الفصل4، 2004</t>
  </si>
  <si>
    <t>الفصل1، 2005</t>
  </si>
  <si>
    <t>الفصل2، 2005</t>
  </si>
  <si>
    <t>الفصل4، 2005</t>
  </si>
  <si>
    <t>الفصل3، 2005</t>
  </si>
  <si>
    <t>الفصل1، 2006</t>
  </si>
  <si>
    <t>الفصل2، 2006</t>
  </si>
  <si>
    <t>الفصل3، 2006</t>
  </si>
  <si>
    <t>الفصل4، 2006</t>
  </si>
  <si>
    <t>الفصل1، 2007</t>
  </si>
  <si>
    <t>الفصل2، 2007</t>
  </si>
  <si>
    <t>الفصل3، 2007</t>
  </si>
  <si>
    <t>الفصل4، 2007</t>
  </si>
  <si>
    <t>الفصل1، 2008</t>
  </si>
  <si>
    <t>الفصل2، 2008</t>
  </si>
  <si>
    <t>الفصل3، 2008</t>
  </si>
  <si>
    <t>الفصل4، 2008</t>
  </si>
  <si>
    <t>الفصل1، 2009</t>
  </si>
  <si>
    <t>الفصل2، 2009</t>
  </si>
  <si>
    <t>الفصل3، 2009</t>
  </si>
  <si>
    <t>الفصل4، 2009</t>
  </si>
  <si>
    <t>الفصل1، 2010</t>
  </si>
  <si>
    <t>الفصل2، 2010</t>
  </si>
  <si>
    <t>الفصل3، 2010</t>
  </si>
  <si>
    <t>الفصل4، 2010</t>
  </si>
  <si>
    <t>الفصل1، 2011</t>
  </si>
  <si>
    <t>الفصل2، 2011</t>
  </si>
  <si>
    <t>الفصل3، 2011</t>
  </si>
  <si>
    <t>الفصل4، 2011</t>
  </si>
  <si>
    <t>الفصل1، 2012</t>
  </si>
  <si>
    <t>الفصل2، 2012</t>
  </si>
  <si>
    <t>الفصل3، 2012</t>
  </si>
  <si>
    <t>الفصل4، 2012</t>
  </si>
  <si>
    <t>الفصل1، 2013</t>
  </si>
  <si>
    <t>الفصل2، 2013</t>
  </si>
  <si>
    <t>الفصل3، 2013</t>
  </si>
  <si>
    <t>الفصل4، 2013</t>
  </si>
  <si>
    <t>الفصل1، 2014</t>
  </si>
  <si>
    <t>الفصل2، 2014</t>
  </si>
  <si>
    <t>الفصل3، 2014</t>
  </si>
  <si>
    <t>الفصل4، 2014</t>
  </si>
  <si>
    <t>الفصل1، 2015</t>
  </si>
  <si>
    <t>الفصل2، 2015</t>
  </si>
  <si>
    <t>الفصل3، 2015</t>
  </si>
  <si>
    <t>الفصل4، 2015</t>
  </si>
  <si>
    <t>الفصل1، 2016</t>
  </si>
  <si>
    <t>الفصل1، 2017</t>
  </si>
  <si>
    <t>الفصل4، 2016</t>
  </si>
  <si>
    <t>الفصل3، 2016</t>
  </si>
  <si>
    <t>الفصل2، 2016</t>
  </si>
  <si>
    <t>الفصل4، 2017</t>
  </si>
  <si>
    <t>الفصل3، 2017</t>
  </si>
  <si>
    <t>الفصل2، 2017</t>
  </si>
  <si>
    <t>الفصل1، 2018</t>
  </si>
  <si>
    <t>الفصل2، 2018</t>
  </si>
  <si>
    <t>الفصل3، 2018</t>
  </si>
  <si>
    <t>الفصل4، 2018</t>
  </si>
  <si>
    <t>الفصل1، 2019</t>
  </si>
  <si>
    <t>الفصل2، 2019</t>
  </si>
  <si>
    <t>الفصل3، 2019</t>
  </si>
  <si>
    <t>الفصل4، 2019</t>
  </si>
  <si>
    <t>الفصل1، 2020</t>
  </si>
  <si>
    <t>الفصل2، 2020</t>
  </si>
  <si>
    <t>الفصل3، 2020</t>
  </si>
  <si>
    <t>الفصل4، 2020</t>
  </si>
  <si>
    <t>الفصل1، 2021</t>
  </si>
  <si>
    <t>الفصل2، 2021</t>
  </si>
  <si>
    <t>الفصل3، 2021</t>
  </si>
  <si>
    <t>الفصل4، 2021</t>
  </si>
  <si>
    <t>الفصل1، 2022</t>
  </si>
  <si>
    <t>الفصل2، 2022</t>
  </si>
  <si>
    <t>الفصل3، 2022</t>
  </si>
  <si>
    <t>الفصل4، 2022</t>
  </si>
  <si>
    <t>الفصل1، 2023</t>
  </si>
  <si>
    <t>الفصل2، 2023</t>
  </si>
  <si>
    <t>الفصل3، 2023</t>
  </si>
  <si>
    <t>الفصل4، 2023</t>
  </si>
  <si>
    <t>الفصل1، 2024</t>
  </si>
  <si>
    <t>الفصل2، 2024</t>
  </si>
  <si>
    <t>الفصل3، 2024</t>
  </si>
  <si>
    <t>الفصل4، 2024</t>
  </si>
  <si>
    <t>الفصل1، 2025</t>
  </si>
  <si>
    <t>الفصل2، 2025</t>
  </si>
  <si>
    <t>الوحدة: مليون دج</t>
  </si>
  <si>
    <t>الضرائب  على الواردات</t>
  </si>
  <si>
    <t>الضرائب الصافية لإعانات الإنتاج</t>
  </si>
  <si>
    <t>الحسابات الإقتصادية السنوية(مليون دج)</t>
  </si>
  <si>
    <t>إنتاج الأمة حسب قطاع النشاط و القطاع القانوني</t>
  </si>
  <si>
    <t>ID_Compt</t>
  </si>
  <si>
    <t>COMPTES_ECONOMIQUES</t>
  </si>
  <si>
    <t>compte1</t>
  </si>
  <si>
    <t>الفلاحة</t>
  </si>
  <si>
    <t>compte2</t>
  </si>
  <si>
    <t>منها القطاع العام</t>
  </si>
  <si>
    <t>compte3</t>
  </si>
  <si>
    <t>compte4</t>
  </si>
  <si>
    <t>compte5</t>
  </si>
  <si>
    <t>الخدمات و الأشغال البترولية</t>
  </si>
  <si>
    <t>compte6</t>
  </si>
  <si>
    <t>compte7</t>
  </si>
  <si>
    <t>الصناعات خارج المحروقات</t>
  </si>
  <si>
    <t>compte8</t>
  </si>
  <si>
    <t>compte9</t>
  </si>
  <si>
    <t>البناء و الأشغال العمومبة</t>
  </si>
  <si>
    <t>compte10</t>
  </si>
  <si>
    <t>compte11</t>
  </si>
  <si>
    <t>النقل و الإتصالات</t>
  </si>
  <si>
    <t>compte12</t>
  </si>
  <si>
    <t>compte13</t>
  </si>
  <si>
    <t>التجارة</t>
  </si>
  <si>
    <t>compte14</t>
  </si>
  <si>
    <t>compte15</t>
  </si>
  <si>
    <t>compte16</t>
  </si>
  <si>
    <t>compte17</t>
  </si>
  <si>
    <t>المجموع الفرعي للقيمة المضافة</t>
  </si>
  <si>
    <t>compte18</t>
  </si>
  <si>
    <t>المجموع الفرعي للقيمة المضافة للقطاع العام</t>
  </si>
  <si>
    <t>compte19</t>
  </si>
  <si>
    <t xml:space="preserve">رسم الوحيد على الإنتاج الإجمالي ( الرسم على القيمة المضافة من 1992) </t>
  </si>
  <si>
    <t>compte20</t>
  </si>
  <si>
    <t>حقوق الجمارك</t>
  </si>
  <si>
    <t>compte21</t>
  </si>
  <si>
    <t>الإنتاج الداخلي الخام</t>
  </si>
  <si>
    <t>compte22</t>
  </si>
  <si>
    <t>الإستهلاكات المنتجة</t>
  </si>
  <si>
    <t>compte23</t>
  </si>
  <si>
    <t>الإنتاج الإجمالي الخام</t>
  </si>
  <si>
    <t>ligne de vérification</t>
  </si>
  <si>
    <t>ميزانية الموارد و إستخدامات الأمة من سلع و الخدمات</t>
  </si>
  <si>
    <t>verification consommation productive entre les deux tableaux</t>
  </si>
  <si>
    <t>compte24</t>
  </si>
  <si>
    <t>compte25</t>
  </si>
  <si>
    <t>إستيراد السلع و الخدمات</t>
  </si>
  <si>
    <t>compte26</t>
  </si>
  <si>
    <t>المجموع الفرعي</t>
  </si>
  <si>
    <t>compte27</t>
  </si>
  <si>
    <t>compte28</t>
  </si>
  <si>
    <t>مجموع الموارد</t>
  </si>
  <si>
    <t>compte29</t>
  </si>
  <si>
    <t>الإستهلاك النهائي فردي للأسر</t>
  </si>
  <si>
    <t>compte30</t>
  </si>
  <si>
    <t>الإستهلاك النهائي للإدرات العمومية</t>
  </si>
  <si>
    <t>compte31</t>
  </si>
  <si>
    <t xml:space="preserve">الإستهلاك النهائي المؤسسات المالية </t>
  </si>
  <si>
    <t>compte32</t>
  </si>
  <si>
    <t>الإستهلاك النهائي للشؤون العقارية</t>
  </si>
  <si>
    <t>compte33</t>
  </si>
  <si>
    <t>التراكم الخام للأموال الثابتة</t>
  </si>
  <si>
    <t>compte34</t>
  </si>
  <si>
    <t>تغير المخزون</t>
  </si>
  <si>
    <t>compte35</t>
  </si>
  <si>
    <t>الصادرات من السلع و الخدمات</t>
  </si>
  <si>
    <t>compte36</t>
  </si>
  <si>
    <t>compte37</t>
  </si>
  <si>
    <t>compte38</t>
  </si>
  <si>
    <t>مجموع الإستخدمات</t>
  </si>
  <si>
    <t>الإنتاج الداخلي الخام و إستخدماته</t>
  </si>
  <si>
    <t>compte39</t>
  </si>
  <si>
    <t>إستهلاك نهائي فردي للأسر</t>
  </si>
  <si>
    <t>compte40</t>
  </si>
  <si>
    <t>إستهلاك نهائي للإدارة العمومية</t>
  </si>
  <si>
    <t>compte41</t>
  </si>
  <si>
    <t>إستهلاك نهائي للشؤون العقارية</t>
  </si>
  <si>
    <t>compte42</t>
  </si>
  <si>
    <t>إستهلاك نهائي للمؤسسات المالية</t>
  </si>
  <si>
    <t>compte43</t>
  </si>
  <si>
    <t>التراكم الخام الأموال الثابتة</t>
  </si>
  <si>
    <t>compte44</t>
  </si>
  <si>
    <t>تغيير المخزون</t>
  </si>
  <si>
    <t>compte45</t>
  </si>
  <si>
    <t>تصدير السلع و الخدمات</t>
  </si>
  <si>
    <t>compte46</t>
  </si>
  <si>
    <t xml:space="preserve">(-) إستيراد السلع و الخدمات </t>
  </si>
  <si>
    <t>compte47</t>
  </si>
  <si>
    <t>إستخدام الإنتاج الداخلي الخام</t>
  </si>
  <si>
    <t>compte48</t>
  </si>
  <si>
    <t>مرتبات الأجراء</t>
  </si>
  <si>
    <t>compte49</t>
  </si>
  <si>
    <t>إستهلاك الأموال الثابتة</t>
  </si>
  <si>
    <t>compte50</t>
  </si>
  <si>
    <t>ضرائب غير مباشرة صافية للإعانة</t>
  </si>
  <si>
    <t>compte51</t>
  </si>
  <si>
    <t>فائض صافي الإستغلال</t>
  </si>
  <si>
    <t>compte52</t>
  </si>
  <si>
    <t>الدخل الوطني المتاح و تخصيصاته</t>
  </si>
  <si>
    <t>compte53</t>
  </si>
  <si>
    <t>compte54</t>
  </si>
  <si>
    <t>الفائض الصافي للإستغلال</t>
  </si>
  <si>
    <t>compte55</t>
  </si>
  <si>
    <t>الضرائب غير المباشرة الصافية من الإعانات</t>
  </si>
  <si>
    <t>compte56</t>
  </si>
  <si>
    <t>الدخل المحلي</t>
  </si>
  <si>
    <t>compte57</t>
  </si>
  <si>
    <t>رصيد تعويضات الأجراء مع العالم الخارجي</t>
  </si>
  <si>
    <t>compte58</t>
  </si>
  <si>
    <t>رصيد دخل الملكية و المؤسسات</t>
  </si>
  <si>
    <t>compte59</t>
  </si>
  <si>
    <t>الدخل الوطني لنظام الحسابات الإقتصادية الجزائرية (ن.ح.إ.ج)</t>
  </si>
  <si>
    <t>compte60</t>
  </si>
  <si>
    <t>التحويلات الجارية الأخرى</t>
  </si>
  <si>
    <t>compte61</t>
  </si>
  <si>
    <t>الدخل الوطني المتاح</t>
  </si>
  <si>
    <t>compte62</t>
  </si>
  <si>
    <t>compte63</t>
  </si>
  <si>
    <t>إستهلاك نهائي للإدارات العمومية</t>
  </si>
  <si>
    <t>compte64</t>
  </si>
  <si>
    <t>compte65</t>
  </si>
  <si>
    <t>compte66</t>
  </si>
  <si>
    <t>الرصيد</t>
  </si>
  <si>
    <t>compte67</t>
  </si>
  <si>
    <t>إختصاصات الدخل الوطني المتاح</t>
  </si>
  <si>
    <t>الدخل النقدي الوطني و تخصيصاته</t>
  </si>
  <si>
    <t>compte68</t>
  </si>
  <si>
    <t>الدخل الوطني ( نظام الحسابات الإقتصادية الجزائري)</t>
  </si>
  <si>
    <t>compte69</t>
  </si>
  <si>
    <t xml:space="preserve"> (-) خدمات غير منتجة  </t>
  </si>
  <si>
    <t>compte70</t>
  </si>
  <si>
    <t>مرتبات الأجراء للفروع غير المنتجة</t>
  </si>
  <si>
    <t>compte71</t>
  </si>
  <si>
    <t>ضرائب غير مباشرة للفروع غير المنتجة</t>
  </si>
  <si>
    <t>compte72</t>
  </si>
  <si>
    <t>فائض صافي وهمي للفروغ غير المنتجة</t>
  </si>
  <si>
    <t>compte73</t>
  </si>
  <si>
    <t>الدخل النقدي الوطني</t>
  </si>
  <si>
    <t>compte74</t>
  </si>
  <si>
    <t>رصيد التحويلات الأخرى الجارية</t>
  </si>
  <si>
    <t>compte75</t>
  </si>
  <si>
    <t>الدخل النقدي الوطني المتاح</t>
  </si>
  <si>
    <t>compte76</t>
  </si>
  <si>
    <t>الإستهلاك النهائي الفردي للأسر</t>
  </si>
  <si>
    <t>compte77</t>
  </si>
  <si>
    <t>الإستهلاك النهائي للإدارات العمومية</t>
  </si>
  <si>
    <t>compte78</t>
  </si>
  <si>
    <t xml:space="preserve">الإدخار الصافي </t>
  </si>
  <si>
    <t xml:space="preserve">حساب تراكم الأمة </t>
  </si>
  <si>
    <t>compte79</t>
  </si>
  <si>
    <t>compte80</t>
  </si>
  <si>
    <t>compte81</t>
  </si>
  <si>
    <t>تحويلات رأسمالية</t>
  </si>
  <si>
    <t>compte82</t>
  </si>
  <si>
    <t>مشتريات صافية لمبيعات من الأصول غير المادية</t>
  </si>
  <si>
    <t>compte83</t>
  </si>
  <si>
    <t>تمويل التراكم الخام</t>
  </si>
  <si>
    <t>compte84</t>
  </si>
  <si>
    <t>compte85</t>
  </si>
  <si>
    <t>compte86</t>
  </si>
  <si>
    <t>قدرة التمويل</t>
  </si>
  <si>
    <t>compte87</t>
  </si>
  <si>
    <t>تغير الإرث</t>
  </si>
  <si>
    <t>تركيب التراكم الخام</t>
  </si>
  <si>
    <t>compte88</t>
  </si>
  <si>
    <t xml:space="preserve">البناء و الأشغال العمومية </t>
  </si>
  <si>
    <t>compte89</t>
  </si>
  <si>
    <t>الخدمات و الأشغال العمومية البترولية</t>
  </si>
  <si>
    <t>compte90</t>
  </si>
  <si>
    <t>سلع التجهيز</t>
  </si>
  <si>
    <t>compte91</t>
  </si>
  <si>
    <t>معدات النقل</t>
  </si>
  <si>
    <t>compte92</t>
  </si>
  <si>
    <t>compte93</t>
  </si>
  <si>
    <t>الحيونات و الغابات</t>
  </si>
  <si>
    <t>compte94</t>
  </si>
  <si>
    <t>تراكم خام لرؤوس الأموال الثابتة</t>
  </si>
  <si>
    <t>compte95</t>
  </si>
  <si>
    <t>تغير في المخزون</t>
  </si>
  <si>
    <t>compte96</t>
  </si>
  <si>
    <t xml:space="preserve">التراكم الخام </t>
  </si>
  <si>
    <t>حساب عمليات الأمة مع باقي العالم الخارجي</t>
  </si>
  <si>
    <t>compte97</t>
  </si>
  <si>
    <t xml:space="preserve"> I - الصادرات من السلع و الخدمات</t>
  </si>
  <si>
    <t>compte98</t>
  </si>
  <si>
    <t xml:space="preserve">           منها 1 - السلع</t>
  </si>
  <si>
    <t>compte99</t>
  </si>
  <si>
    <t xml:space="preserve">                      2 - الخدمات :     </t>
  </si>
  <si>
    <t>compte100</t>
  </si>
  <si>
    <t xml:space="preserve">                                   النقل و الإتصالات </t>
  </si>
  <si>
    <t>compte101</t>
  </si>
  <si>
    <t xml:space="preserve">                                   خدمات أخرى</t>
  </si>
  <si>
    <t>compte102</t>
  </si>
  <si>
    <t xml:space="preserve">            3 - شراء مباشر للهيئات</t>
  </si>
  <si>
    <t>compte103</t>
  </si>
  <si>
    <t xml:space="preserve"> II - تعويضات الأجراء المستلمة من العالم الخارجي</t>
  </si>
  <si>
    <t>compte104</t>
  </si>
  <si>
    <t xml:space="preserve"> III- دخل الملكية و المؤسسة المستلم من الخارج </t>
  </si>
  <si>
    <t>compte105</t>
  </si>
  <si>
    <t>منها : 1 - الفوائد</t>
  </si>
  <si>
    <t>compte106</t>
  </si>
  <si>
    <t xml:space="preserve">             2 - نفقات بنكية و تأمينات</t>
  </si>
  <si>
    <t>compte107</t>
  </si>
  <si>
    <t xml:space="preserve">             3 - دخل الملكية و المؤسسة</t>
  </si>
  <si>
    <t>compte108</t>
  </si>
  <si>
    <t xml:space="preserve">  IV - تحويلات أخرى مستلمة من الخارج  </t>
  </si>
  <si>
    <t>compte109</t>
  </si>
  <si>
    <t>منها : 1 - الإدارة العمومية</t>
  </si>
  <si>
    <t>compte110</t>
  </si>
  <si>
    <t xml:space="preserve">             2 - قطاعات أخرى</t>
  </si>
  <si>
    <t>compte111</t>
  </si>
  <si>
    <t>موارد جارية</t>
  </si>
  <si>
    <t>compte112</t>
  </si>
  <si>
    <t xml:space="preserve"> I- الواردات من السلع و الخدمات </t>
  </si>
  <si>
    <t>compte113</t>
  </si>
  <si>
    <t xml:space="preserve">    منها 1 - السلع</t>
  </si>
  <si>
    <t>compte114</t>
  </si>
  <si>
    <t xml:space="preserve">             2 - الخدمات</t>
  </si>
  <si>
    <t>compte115</t>
  </si>
  <si>
    <t xml:space="preserve">                    النقل و الإتصالات</t>
  </si>
  <si>
    <t>compte116</t>
  </si>
  <si>
    <t xml:space="preserve">                    خدمات أخرى</t>
  </si>
  <si>
    <t>compte117</t>
  </si>
  <si>
    <t>compte118</t>
  </si>
  <si>
    <t xml:space="preserve"> II- تعويضات الأجراء المدفوعة للعالم الخارجي</t>
  </si>
  <si>
    <t>compte119</t>
  </si>
  <si>
    <t xml:space="preserve"> III-  دخل الملكية و المؤسسة المدفوع إلى الخارج</t>
  </si>
  <si>
    <t>compte120</t>
  </si>
  <si>
    <t>compte121</t>
  </si>
  <si>
    <t>compte122</t>
  </si>
  <si>
    <t>compte123</t>
  </si>
  <si>
    <t xml:space="preserve"> IV- تحويلات أخرى مدفوعة للخارج : </t>
  </si>
  <si>
    <t>compte124</t>
  </si>
  <si>
    <t>compte125</t>
  </si>
  <si>
    <t>compte126</t>
  </si>
  <si>
    <t>إستخدامات جارية</t>
  </si>
  <si>
    <t>compte127</t>
  </si>
  <si>
    <t>رصيد العمليات الجارية</t>
  </si>
  <si>
    <t>compte128</t>
  </si>
  <si>
    <t xml:space="preserve">صافي مشتريات المبيعات للأصول المعنوية </t>
  </si>
  <si>
    <t>compte129</t>
  </si>
  <si>
    <t>رصيد العمليات برؤوس الأموال</t>
  </si>
  <si>
    <t>compte130</t>
  </si>
  <si>
    <t>قدرة أو حاجة تمويل الأمة</t>
  </si>
  <si>
    <t>الناتج المحلي الخام ( نظام المحاسبة الوطنية ) و تخصيصاته</t>
  </si>
  <si>
    <t>compte131</t>
  </si>
  <si>
    <t>الإستهلاك النهائي فردي للأسرة المعيشية</t>
  </si>
  <si>
    <t>compte132</t>
  </si>
  <si>
    <t xml:space="preserve">الإستهلاك النهائي للإدارة العمومية </t>
  </si>
  <si>
    <t>compte133</t>
  </si>
  <si>
    <t>التكوين الخام لرؤوس الأموال الثابتة</t>
  </si>
  <si>
    <t>compte134</t>
  </si>
  <si>
    <t>التغير في المخزون</t>
  </si>
  <si>
    <t>compte135</t>
  </si>
  <si>
    <t>compte136</t>
  </si>
  <si>
    <t xml:space="preserve"> (-) الواردات من السلع و الخدمات</t>
  </si>
  <si>
    <t>compte137</t>
  </si>
  <si>
    <t>تخصيص الناتج المحلي الخام</t>
  </si>
  <si>
    <t>compte138</t>
  </si>
  <si>
    <t>الإنتاج المحلي الخام</t>
  </si>
  <si>
    <t>compte139</t>
  </si>
  <si>
    <t>القيمة المضافة للخدمات غير المنتجة</t>
  </si>
  <si>
    <t>compte140</t>
  </si>
  <si>
    <r>
      <rPr>
        <sz val="11"/>
        <color theme="1"/>
        <rFont val="Calibri"/>
        <family val="2"/>
      </rPr>
      <t xml:space="preserve">                              • </t>
    </r>
    <r>
      <rPr>
        <sz val="11"/>
        <color theme="1"/>
        <rFont val="Calibri"/>
        <family val="2"/>
        <scheme val="minor"/>
      </rPr>
      <t>القيمة المضافة للإدارة العمومية</t>
    </r>
  </si>
  <si>
    <t>compte141</t>
  </si>
  <si>
    <r>
      <rPr>
        <sz val="11"/>
        <color theme="1"/>
        <rFont val="Calibri"/>
        <family val="2"/>
      </rPr>
      <t xml:space="preserve">                              • </t>
    </r>
    <r>
      <rPr>
        <sz val="11"/>
        <color theme="1"/>
        <rFont val="Calibri"/>
        <family val="2"/>
        <scheme val="minor"/>
      </rPr>
      <t>القيمة المضافة للمؤسسات المالية</t>
    </r>
  </si>
  <si>
    <t>compte142</t>
  </si>
  <si>
    <r>
      <rPr>
        <sz val="11"/>
        <color theme="1"/>
        <rFont val="Calibri"/>
        <family val="2"/>
      </rPr>
      <t xml:space="preserve">                              • </t>
    </r>
    <r>
      <rPr>
        <sz val="11"/>
        <color theme="1"/>
        <rFont val="Calibri"/>
        <family val="2"/>
        <scheme val="minor"/>
      </rPr>
      <t>القيمة المضافة للشؤون العقارية</t>
    </r>
  </si>
  <si>
    <t>compte143</t>
  </si>
  <si>
    <t xml:space="preserve">       (-) مشتريات الخدمات غير المنتجة</t>
  </si>
  <si>
    <t>compte144</t>
  </si>
  <si>
    <t>تسوية الخدمات البنكية المقتطعة</t>
  </si>
  <si>
    <t>compte145</t>
  </si>
  <si>
    <t>الناتج المحلي الخام</t>
  </si>
  <si>
    <t>ligne de verification</t>
  </si>
  <si>
    <t>الناتج المحلي الخام ( نظام المحاسبة الوطنية ) و إستخداماته</t>
  </si>
  <si>
    <t>compte146</t>
  </si>
  <si>
    <t>الإستهلاك نهائي فردي للأسر المعيشية</t>
  </si>
  <si>
    <t>compte147</t>
  </si>
  <si>
    <t>الإستهلاك نهائي للإدارة العمومية</t>
  </si>
  <si>
    <t>compte148</t>
  </si>
  <si>
    <t>compte149</t>
  </si>
  <si>
    <t>compte150</t>
  </si>
  <si>
    <t>compte151</t>
  </si>
  <si>
    <t>(-) واردات من السلع و الخدمات</t>
  </si>
  <si>
    <t>compte152</t>
  </si>
  <si>
    <t xml:space="preserve">إستخدامات الناتج المحلي الخام </t>
  </si>
  <si>
    <t>compte153</t>
  </si>
  <si>
    <t>تعويضات الأجراء</t>
  </si>
  <si>
    <t>compte154</t>
  </si>
  <si>
    <t>إستهلاك رؤوس الأموال الثابتة</t>
  </si>
  <si>
    <t>compte155</t>
  </si>
  <si>
    <t>صافي الضرائب غير المباشرة من الإعانات</t>
  </si>
  <si>
    <t>compte156</t>
  </si>
  <si>
    <t>فائض الإستغلال الصافي</t>
  </si>
  <si>
    <t>compte157</t>
  </si>
  <si>
    <t>الناتج المحلي الخام و الناتج الوطني الخام حسب الفرد</t>
  </si>
  <si>
    <t>compte158</t>
  </si>
  <si>
    <t>الناتج المحلي الخام ( مليون دج)</t>
  </si>
  <si>
    <t>compte159</t>
  </si>
  <si>
    <t xml:space="preserve">24847,0
</t>
  </si>
  <si>
    <t xml:space="preserve">17428,0
</t>
  </si>
  <si>
    <t>compte160</t>
  </si>
  <si>
    <t>رصيد دخل الملكية و المؤسسة</t>
  </si>
  <si>
    <t>compte161</t>
  </si>
  <si>
    <t>الناتج الوطني الخام ( مليون دج)</t>
  </si>
  <si>
    <t>compte162</t>
  </si>
  <si>
    <t>عدد السكان في منتصف السنة ( بالآلاف)</t>
  </si>
  <si>
    <t>compte163</t>
  </si>
  <si>
    <t>الناتج المحلي الخام للفرد ( دج)</t>
  </si>
  <si>
    <t>compte164</t>
  </si>
  <si>
    <t>الناتج الوطني الخام للفرد ( دج)</t>
  </si>
  <si>
    <t>compte165</t>
  </si>
  <si>
    <t>معدل سعر الصرف دج / دولار أمريكي</t>
  </si>
  <si>
    <t>compte166</t>
  </si>
  <si>
    <t>الناتج المحلي الخام للفرد ( بالدولار أمريكي )</t>
  </si>
  <si>
    <t>compte167</t>
  </si>
  <si>
    <t>الناتج الوطني الخام للفرد ( بالدولار أمريكي )</t>
  </si>
  <si>
    <t xml:space="preserve"> </t>
  </si>
  <si>
    <t>الناتج الداخلي الخام الفصلي حسب قطاع النشاط بالأسعار الجارية من سنة 2001 إلى 2025</t>
  </si>
  <si>
    <t>انتاج وتوزيع الكهرباء والغاز</t>
  </si>
  <si>
    <t>الفنادق والمطاعم</t>
  </si>
  <si>
    <t>الفلاحة والصيد البحري</t>
  </si>
  <si>
    <t>الصناعات الاستخراجية الأخرى</t>
  </si>
  <si>
    <t>الصناعات الغذائية والتبغ</t>
  </si>
  <si>
    <t>صناعة النسيج والملابس والفراء</t>
  </si>
  <si>
    <t>صناعة الجلود والأحذية</t>
  </si>
  <si>
    <t>صناعة المنتجات الخشبية والورقية، الطباعة والاستنساخ</t>
  </si>
  <si>
    <t>الصناعة الكيماوية والمطاط والبلاستيك</t>
  </si>
  <si>
    <t>استخراج المحروقات والخدمات المتصلة بها</t>
  </si>
  <si>
    <t>تكرير النفط وصنع فحم الكوك</t>
  </si>
  <si>
    <t>صناعة منتجات منجمية أخرى غير معدنية</t>
  </si>
  <si>
    <t>صناعة المعادن، صنع المنتجات المعدنية المشكلة</t>
  </si>
  <si>
    <t>صناعة الآلات والمعدات</t>
  </si>
  <si>
    <t>صناعة آلات المكتب ومعدات الإعلامية</t>
  </si>
  <si>
    <t>صناعة الآلات والمعدات الكهربائية</t>
  </si>
  <si>
    <t>صناعة أجهزة الاتصال والأدوات الطبية</t>
  </si>
  <si>
    <t>صناعات تحويلية أخرى</t>
  </si>
  <si>
    <t>التجارة، اصلاح السيارات والمعدات المنزلية</t>
  </si>
  <si>
    <t>الأنشطة المالية</t>
  </si>
  <si>
    <t>النقل والاتصالات</t>
  </si>
  <si>
    <t>العقار، الإيجار والخدمات المقدمة للمؤسسات</t>
  </si>
  <si>
    <t>الإدارة العمومية</t>
  </si>
  <si>
    <t>التعليم، الصحة وأنشطة العمل الاجتماعي</t>
  </si>
  <si>
    <t>الخدمات الجماعية والاجتماعية والشخصية والمنزلية</t>
  </si>
  <si>
    <t>مجموع فرعي</t>
  </si>
  <si>
    <t>فرع افتراضي</t>
  </si>
  <si>
    <t>الناتج الداخلي الخام الفصلي حسب قطاعات النشاط الكبرى بالأسعار الجارية من سنة 2001 إلى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</si>
</sst>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0\ _€_-;\-* #,##0.00\ _€_-;_-* &quot;-&quot;??\ _€_-;_-@_-"/>
    <numFmt numFmtId="166" formatCode="0.0"/>
    <numFmt numFmtId="167" formatCode="_-* #,##0.0\ _€_-;\-* #,##0.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165" fontId="1" fillId="0" borderId="0" applyFont="0" applyFill="0" applyBorder="0" applyAlignment="0" applyProtection="0"/>
    <xf numFmtId="0" fontId="11" fillId="0" borderId="0"/>
  </cellStyleXfs>
  <cellXfs count="131">
    <xf numFmtId="0" fontId="0" fillId="0" borderId="0" xfId="0"/>
    <xf numFmtId="0" fontId="3" fillId="0" borderId="0" xfId="0" applyFont="1" applyAlignment="1">
      <alignment horizontal="center" wrapText="1"/>
    </xf>
    <xf numFmtId="4" fontId="0" fillId="0" borderId="3" xfId="0" applyNumberFormat="1" applyBorder="1"/>
    <xf numFmtId="4" fontId="0" fillId="0" borderId="4" xfId="0" applyNumberFormat="1" applyBorder="1"/>
    <xf numFmtId="4" fontId="0" fillId="0" borderId="0" xfId="0" applyNumberFormat="1"/>
    <xf numFmtId="4" fontId="0" fillId="0" borderId="5" xfId="0" applyNumberFormat="1" applyBorder="1"/>
    <xf numFmtId="4" fontId="3" fillId="0" borderId="0" xfId="0" applyNumberFormat="1" applyFont="1"/>
    <xf numFmtId="4" fontId="3" fillId="0" borderId="5" xfId="0" applyNumberFormat="1" applyFont="1" applyBorder="1"/>
    <xf numFmtId="0" fontId="3" fillId="0" borderId="0" xfId="0" applyFont="1"/>
    <xf numFmtId="4" fontId="3" fillId="0" borderId="6" xfId="0" applyNumberFormat="1" applyFont="1" applyBorder="1"/>
    <xf numFmtId="4" fontId="3" fillId="0" borderId="7" xfId="0" applyNumberFormat="1" applyFont="1" applyBorder="1"/>
    <xf numFmtId="0" fontId="0" fillId="0" borderId="0" xfId="0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readingOrder="2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0" fillId="5" borderId="0" xfId="0" applyFill="1" applyAlignment="1">
      <alignment horizontal="right" vertical="center" readingOrder="2"/>
    </xf>
    <xf numFmtId="164" fontId="0" fillId="0" borderId="0" xfId="2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5" borderId="0" xfId="0" applyFont="1" applyFill="1" applyAlignment="1">
      <alignment horizontal="right" vertical="center" readingOrder="2"/>
    </xf>
    <xf numFmtId="164" fontId="0" fillId="6" borderId="0" xfId="2" applyNumberFormat="1" applyFont="1" applyFill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164" fontId="0" fillId="8" borderId="0" xfId="0" applyNumberFormat="1" applyFill="1" applyAlignment="1">
      <alignment horizontal="right" vertical="center"/>
    </xf>
    <xf numFmtId="164" fontId="0" fillId="8" borderId="0" xfId="0" applyNumberFormat="1" applyFill="1" applyAlignment="1">
      <alignment vertical="center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9" borderId="0" xfId="0" applyFill="1" applyAlignment="1">
      <alignment horizontal="right" vertical="center"/>
    </xf>
    <xf numFmtId="164" fontId="0" fillId="9" borderId="0" xfId="0" applyNumberFormat="1" applyFill="1" applyAlignment="1">
      <alignment vertical="center"/>
    </xf>
    <xf numFmtId="164" fontId="0" fillId="7" borderId="0" xfId="0" applyNumberFormat="1" applyFill="1" applyAlignment="1">
      <alignment vertical="center"/>
    </xf>
    <xf numFmtId="0" fontId="3" fillId="9" borderId="0" xfId="0" applyFont="1" applyFill="1" applyAlignment="1">
      <alignment horizontal="center" vertical="center"/>
    </xf>
    <xf numFmtId="164" fontId="0" fillId="7" borderId="0" xfId="0" applyNumberFormat="1" applyFill="1" applyAlignment="1">
      <alignment horizontal="right" vertical="center"/>
    </xf>
    <xf numFmtId="164" fontId="0" fillId="9" borderId="0" xfId="0" applyNumberForma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7" borderId="0" xfId="0" applyNumberFormat="1" applyFont="1" applyFill="1" applyAlignment="1">
      <alignment horizontal="right" vertical="center"/>
    </xf>
    <xf numFmtId="164" fontId="3" fillId="9" borderId="0" xfId="0" applyNumberFormat="1" applyFont="1" applyFill="1" applyAlignment="1">
      <alignment horizontal="right" vertical="center"/>
    </xf>
    <xf numFmtId="164" fontId="7" fillId="7" borderId="0" xfId="0" applyNumberFormat="1" applyFont="1" applyFill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166" fontId="0" fillId="10" borderId="0" xfId="0" applyNumberFormat="1" applyFill="1" applyAlignment="1">
      <alignment horizontal="right" vertical="center"/>
    </xf>
    <xf numFmtId="166" fontId="0" fillId="9" borderId="0" xfId="0" applyNumberForma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0" fillId="7" borderId="0" xfId="0" applyNumberFormat="1" applyFill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4" fontId="0" fillId="3" borderId="0" xfId="0" applyNumberFormat="1" applyFill="1" applyAlignment="1">
      <alignment vertical="center"/>
    </xf>
    <xf numFmtId="0" fontId="0" fillId="11" borderId="0" xfId="0" applyFill="1" applyAlignment="1">
      <alignment horizontal="right" vertical="center"/>
    </xf>
    <xf numFmtId="166" fontId="0" fillId="11" borderId="0" xfId="0" applyNumberFormat="1" applyFill="1" applyAlignment="1">
      <alignment horizontal="right" vertical="center"/>
    </xf>
    <xf numFmtId="164" fontId="0" fillId="11" borderId="0" xfId="0" applyNumberFormat="1" applyFill="1" applyAlignment="1">
      <alignment vertical="center"/>
    </xf>
    <xf numFmtId="164" fontId="0" fillId="6" borderId="0" xfId="0" applyNumberForma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3" fillId="7" borderId="0" xfId="0" applyNumberFormat="1" applyFont="1" applyFill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3" fillId="11" borderId="0" xfId="0" applyFont="1" applyFill="1" applyAlignment="1">
      <alignment horizontal="right" vertical="center"/>
    </xf>
    <xf numFmtId="166" fontId="0" fillId="5" borderId="0" xfId="0" applyNumberFormat="1" applyFill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4" fontId="0" fillId="11" borderId="0" xfId="0" applyNumberFormat="1" applyFill="1" applyAlignment="1">
      <alignment horizontal="right" vertical="center"/>
    </xf>
    <xf numFmtId="164" fontId="7" fillId="9" borderId="0" xfId="0" applyNumberFormat="1" applyFont="1" applyFill="1" applyAlignment="1">
      <alignment horizontal="right" vertical="center"/>
    </xf>
    <xf numFmtId="164" fontId="0" fillId="7" borderId="0" xfId="0" applyNumberFormat="1" applyFill="1" applyAlignment="1">
      <alignment horizontal="right" vertical="center" wrapText="1"/>
    </xf>
    <xf numFmtId="164" fontId="0" fillId="3" borderId="0" xfId="0" applyNumberFormat="1" applyFill="1" applyAlignment="1">
      <alignment vertical="center"/>
    </xf>
    <xf numFmtId="0" fontId="3" fillId="5" borderId="0" xfId="0" quotePrefix="1" applyFont="1" applyFill="1" applyAlignment="1">
      <alignment horizontal="right" vertical="center" readingOrder="2"/>
    </xf>
    <xf numFmtId="164" fontId="3" fillId="7" borderId="0" xfId="0" applyNumberFormat="1" applyFont="1" applyFill="1" applyAlignment="1">
      <alignment horizontal="right" vertical="center" wrapText="1"/>
    </xf>
    <xf numFmtId="164" fontId="3" fillId="9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0" fillId="5" borderId="0" xfId="0" quotePrefix="1" applyFill="1" applyAlignment="1">
      <alignment horizontal="right" vertical="center" readingOrder="2"/>
    </xf>
    <xf numFmtId="166" fontId="0" fillId="11" borderId="0" xfId="0" applyNumberFormat="1" applyFill="1" applyAlignment="1">
      <alignment horizontal="right" vertical="center" wrapText="1"/>
    </xf>
    <xf numFmtId="166" fontId="0" fillId="9" borderId="0" xfId="0" applyNumberFormat="1" applyFill="1" applyAlignment="1">
      <alignment horizontal="right" vertical="center" wrapText="1"/>
    </xf>
    <xf numFmtId="164" fontId="3" fillId="11" borderId="0" xfId="0" applyNumberFormat="1" applyFont="1" applyFill="1" applyAlignment="1">
      <alignment horizontal="right" vertical="center" wrapText="1"/>
    </xf>
    <xf numFmtId="0" fontId="0" fillId="7" borderId="0" xfId="0" applyFill="1" applyAlignment="1">
      <alignment vertical="center"/>
    </xf>
    <xf numFmtId="166" fontId="7" fillId="0" borderId="0" xfId="1" applyNumberFormat="1" applyFont="1" applyAlignment="1">
      <alignment horizontal="right" vertical="center"/>
    </xf>
    <xf numFmtId="166" fontId="7" fillId="0" borderId="0" xfId="3" applyNumberFormat="1" applyFont="1" applyAlignment="1">
      <alignment horizontal="right" vertical="center"/>
    </xf>
    <xf numFmtId="164" fontId="7" fillId="7" borderId="0" xfId="0" applyNumberFormat="1" applyFont="1" applyFill="1" applyAlignment="1">
      <alignment horizontal="right" vertical="center" wrapText="1"/>
    </xf>
    <xf numFmtId="164" fontId="8" fillId="7" borderId="0" xfId="0" applyNumberFormat="1" applyFont="1" applyFill="1" applyAlignment="1">
      <alignment vertical="center"/>
    </xf>
    <xf numFmtId="164" fontId="3" fillId="9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 wrapText="1"/>
    </xf>
    <xf numFmtId="4" fontId="0" fillId="7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164" fontId="7" fillId="6" borderId="0" xfId="0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horizontal="right" vertical="center"/>
    </xf>
    <xf numFmtId="164" fontId="0" fillId="9" borderId="0" xfId="0" applyNumberFormat="1" applyFill="1" applyAlignment="1">
      <alignment horizontal="right" vertical="center" wrapText="1"/>
    </xf>
    <xf numFmtId="164" fontId="7" fillId="7" borderId="0" xfId="1" applyNumberFormat="1" applyFont="1" applyFill="1" applyAlignment="1">
      <alignment horizontal="right" vertical="center"/>
    </xf>
    <xf numFmtId="164" fontId="7" fillId="7" borderId="0" xfId="3" applyNumberFormat="1" applyFont="1" applyFill="1" applyAlignment="1">
      <alignment horizontal="right" vertical="center"/>
    </xf>
    <xf numFmtId="4" fontId="3" fillId="7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164" fontId="12" fillId="7" borderId="0" xfId="0" applyNumberFormat="1" applyFont="1" applyFill="1" applyAlignment="1">
      <alignment horizontal="center" vertical="center" wrapText="1"/>
    </xf>
    <xf numFmtId="164" fontId="12" fillId="7" borderId="0" xfId="0" applyNumberFormat="1" applyFont="1" applyFill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166" fontId="0" fillId="11" borderId="0" xfId="0" applyNumberFormat="1" applyFill="1" applyAlignment="1">
      <alignment vertical="center"/>
    </xf>
    <xf numFmtId="166" fontId="0" fillId="9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0" fontId="7" fillId="7" borderId="0" xfId="1" applyFont="1" applyFill="1" applyAlignment="1">
      <alignment vertical="center"/>
    </xf>
    <xf numFmtId="167" fontId="3" fillId="0" borderId="0" xfId="2" applyNumberFormat="1" applyFont="1" applyAlignment="1">
      <alignment horizontal="right" vertical="center"/>
    </xf>
    <xf numFmtId="167" fontId="3" fillId="7" borderId="0" xfId="2" applyNumberFormat="1" applyFont="1" applyFill="1" applyAlignment="1">
      <alignment horizontal="right" vertical="center"/>
    </xf>
    <xf numFmtId="167" fontId="0" fillId="0" borderId="0" xfId="2" applyNumberFormat="1" applyFont="1" applyAlignment="1">
      <alignment horizontal="right" vertical="center"/>
    </xf>
    <xf numFmtId="167" fontId="13" fillId="7" borderId="0" xfId="2" applyNumberFormat="1" applyFont="1" applyFill="1" applyAlignment="1">
      <alignment horizontal="right" vertical="center"/>
    </xf>
    <xf numFmtId="167" fontId="13" fillId="0" borderId="0" xfId="2" applyNumberFormat="1" applyFont="1" applyAlignment="1">
      <alignment horizontal="right" vertical="center"/>
    </xf>
    <xf numFmtId="167" fontId="7" fillId="7" borderId="0" xfId="2" applyNumberFormat="1" applyFont="1" applyFill="1" applyAlignment="1">
      <alignment horizontal="right" vertical="center"/>
    </xf>
    <xf numFmtId="167" fontId="7" fillId="7" borderId="0" xfId="2" applyNumberFormat="1" applyFont="1" applyFill="1" applyBorder="1" applyAlignment="1">
      <alignment horizontal="right" vertical="center"/>
    </xf>
    <xf numFmtId="167" fontId="0" fillId="7" borderId="0" xfId="2" applyNumberFormat="1" applyFont="1" applyFill="1" applyBorder="1" applyAlignment="1">
      <alignment horizontal="right" vertical="center"/>
    </xf>
    <xf numFmtId="167" fontId="0" fillId="7" borderId="0" xfId="2" applyNumberFormat="1" applyFont="1" applyFill="1" applyAlignment="1">
      <alignment horizontal="right" vertical="center"/>
    </xf>
    <xf numFmtId="167" fontId="0" fillId="0" borderId="0" xfId="2" applyNumberFormat="1" applyFont="1" applyFill="1" applyAlignment="1">
      <alignment horizontal="right" vertical="center"/>
    </xf>
    <xf numFmtId="4" fontId="14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wrapText="1"/>
    </xf>
    <xf numFmtId="0" fontId="0" fillId="0" borderId="9" xfId="0" applyBorder="1" applyAlignment="1">
      <alignment horizontal="right" readingOrder="2"/>
    </xf>
    <xf numFmtId="0" fontId="3" fillId="0" borderId="9" xfId="0" applyFont="1" applyBorder="1" applyAlignment="1">
      <alignment horizontal="right" readingOrder="2"/>
    </xf>
    <xf numFmtId="0" fontId="3" fillId="0" borderId="10" xfId="0" applyFont="1" applyBorder="1" applyAlignment="1">
      <alignment horizontal="right" readingOrder="2"/>
    </xf>
    <xf numFmtId="0" fontId="4" fillId="0" borderId="0" xfId="0" applyFont="1"/>
    <xf numFmtId="0" fontId="17" fillId="2" borderId="13" xfId="0" applyFont="1" applyFill="1" applyBorder="1" applyAlignment="1">
      <alignment horizontal="center" wrapText="1"/>
    </xf>
    <xf numFmtId="0" fontId="0" fillId="0" borderId="8" xfId="0" applyBorder="1" applyAlignment="1">
      <alignment horizontal="right" indent="1" readingOrder="2"/>
    </xf>
    <xf numFmtId="0" fontId="0" fillId="0" borderId="9" xfId="0" applyBorder="1" applyAlignment="1">
      <alignment horizontal="right" indent="1" readingOrder="2"/>
    </xf>
    <xf numFmtId="0" fontId="18" fillId="2" borderId="11" xfId="0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8" fillId="2" borderId="12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</cellXfs>
  <cellStyles count="4">
    <cellStyle name="Milliers 2" xfId="2" xr:uid="{03A2C707-2A39-40A8-B72D-AE69B2FD5493}"/>
    <cellStyle name="Normal" xfId="0" builtinId="0"/>
    <cellStyle name="Normal 2" xfId="3" xr:uid="{1E55FAB9-0959-45BF-811D-C9F13CE0C84C}"/>
    <cellStyle name="Normal 2 2" xfId="1" xr:uid="{7EBE1841-7E86-4A2D-A9E6-305264E42F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AE53-0F93-411E-B61C-A417FB6EC56F}">
  <dimension ref="A1:CX57"/>
  <sheetViews>
    <sheetView showGridLines="0" rightToLeft="1" tabSelected="1" topLeftCell="A17" workbookViewId="0">
      <selection activeCell="B20" sqref="B20:CV21"/>
    </sheetView>
  </sheetViews>
  <sheetFormatPr baseColWidth="10" defaultRowHeight="14.4" x14ac:dyDescent="0.3"/>
  <cols>
    <col min="2" max="2" width="56.33203125" customWidth="1"/>
    <col min="3" max="98" width="11.88671875" customWidth="1"/>
    <col min="99" max="99" width="12.6640625" customWidth="1"/>
    <col min="100" max="100" width="11.88671875" customWidth="1"/>
    <col min="101" max="101" width="12.44140625" bestFit="1" customWidth="1"/>
    <col min="102" max="102" width="12.33203125" bestFit="1" customWidth="1"/>
  </cols>
  <sheetData>
    <row r="1" spans="2:102" ht="15" thickBot="1" x14ac:dyDescent="0.35"/>
    <row r="2" spans="2:102" ht="15" customHeight="1" x14ac:dyDescent="0.3">
      <c r="B2" s="123" t="s">
        <v>455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6"/>
    </row>
    <row r="3" spans="2:102" ht="15.75" customHeight="1" thickBot="1" x14ac:dyDescent="0.35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30"/>
    </row>
    <row r="4" spans="2:102" ht="15" thickBot="1" x14ac:dyDescent="0.35"/>
    <row r="5" spans="2:102" s="1" customFormat="1" ht="31.8" thickBot="1" x14ac:dyDescent="0.35">
      <c r="B5" s="114" t="s">
        <v>105</v>
      </c>
      <c r="C5" s="115" t="s">
        <v>7</v>
      </c>
      <c r="D5" s="115" t="s">
        <v>8</v>
      </c>
      <c r="E5" s="115" t="s">
        <v>9</v>
      </c>
      <c r="F5" s="115" t="s">
        <v>10</v>
      </c>
      <c r="G5" s="115" t="s">
        <v>11</v>
      </c>
      <c r="H5" s="115" t="s">
        <v>12</v>
      </c>
      <c r="I5" s="115" t="s">
        <v>13</v>
      </c>
      <c r="J5" s="115" t="s">
        <v>14</v>
      </c>
      <c r="K5" s="115" t="s">
        <v>15</v>
      </c>
      <c r="L5" s="115" t="s">
        <v>16</v>
      </c>
      <c r="M5" s="115" t="s">
        <v>18</v>
      </c>
      <c r="N5" s="115" t="s">
        <v>17</v>
      </c>
      <c r="O5" s="115" t="s">
        <v>19</v>
      </c>
      <c r="P5" s="115" t="s">
        <v>20</v>
      </c>
      <c r="Q5" s="115" t="s">
        <v>21</v>
      </c>
      <c r="R5" s="115" t="s">
        <v>22</v>
      </c>
      <c r="S5" s="115" t="s">
        <v>23</v>
      </c>
      <c r="T5" s="115" t="s">
        <v>24</v>
      </c>
      <c r="U5" s="115" t="s">
        <v>26</v>
      </c>
      <c r="V5" s="115" t="s">
        <v>25</v>
      </c>
      <c r="W5" s="115" t="s">
        <v>27</v>
      </c>
      <c r="X5" s="115" t="s">
        <v>28</v>
      </c>
      <c r="Y5" s="115" t="s">
        <v>29</v>
      </c>
      <c r="Z5" s="115" t="s">
        <v>30</v>
      </c>
      <c r="AA5" s="115" t="s">
        <v>31</v>
      </c>
      <c r="AB5" s="115" t="s">
        <v>32</v>
      </c>
      <c r="AC5" s="115" t="s">
        <v>33</v>
      </c>
      <c r="AD5" s="115" t="s">
        <v>34</v>
      </c>
      <c r="AE5" s="115" t="s">
        <v>35</v>
      </c>
      <c r="AF5" s="115" t="s">
        <v>36</v>
      </c>
      <c r="AG5" s="115" t="s">
        <v>37</v>
      </c>
      <c r="AH5" s="115" t="s">
        <v>38</v>
      </c>
      <c r="AI5" s="115" t="s">
        <v>39</v>
      </c>
      <c r="AJ5" s="115" t="s">
        <v>40</v>
      </c>
      <c r="AK5" s="115" t="s">
        <v>41</v>
      </c>
      <c r="AL5" s="115" t="s">
        <v>42</v>
      </c>
      <c r="AM5" s="115" t="s">
        <v>43</v>
      </c>
      <c r="AN5" s="115" t="s">
        <v>44</v>
      </c>
      <c r="AO5" s="115" t="s">
        <v>45</v>
      </c>
      <c r="AP5" s="115" t="s">
        <v>46</v>
      </c>
      <c r="AQ5" s="115" t="s">
        <v>47</v>
      </c>
      <c r="AR5" s="115" t="s">
        <v>48</v>
      </c>
      <c r="AS5" s="115" t="s">
        <v>49</v>
      </c>
      <c r="AT5" s="115" t="s">
        <v>50</v>
      </c>
      <c r="AU5" s="115" t="s">
        <v>51</v>
      </c>
      <c r="AV5" s="115" t="s">
        <v>52</v>
      </c>
      <c r="AW5" s="115" t="s">
        <v>53</v>
      </c>
      <c r="AX5" s="115" t="s">
        <v>54</v>
      </c>
      <c r="AY5" s="115" t="s">
        <v>55</v>
      </c>
      <c r="AZ5" s="115" t="s">
        <v>56</v>
      </c>
      <c r="BA5" s="115" t="s">
        <v>57</v>
      </c>
      <c r="BB5" s="115" t="s">
        <v>58</v>
      </c>
      <c r="BC5" s="115" t="s">
        <v>59</v>
      </c>
      <c r="BD5" s="115" t="s">
        <v>60</v>
      </c>
      <c r="BE5" s="115" t="s">
        <v>61</v>
      </c>
      <c r="BF5" s="115" t="s">
        <v>62</v>
      </c>
      <c r="BG5" s="115" t="s">
        <v>63</v>
      </c>
      <c r="BH5" s="115" t="s">
        <v>64</v>
      </c>
      <c r="BI5" s="115" t="s">
        <v>65</v>
      </c>
      <c r="BJ5" s="115" t="s">
        <v>66</v>
      </c>
      <c r="BK5" s="115" t="s">
        <v>67</v>
      </c>
      <c r="BL5" s="115" t="s">
        <v>71</v>
      </c>
      <c r="BM5" s="115" t="s">
        <v>70</v>
      </c>
      <c r="BN5" s="115" t="s">
        <v>69</v>
      </c>
      <c r="BO5" s="115" t="s">
        <v>68</v>
      </c>
      <c r="BP5" s="115" t="s">
        <v>74</v>
      </c>
      <c r="BQ5" s="115" t="s">
        <v>73</v>
      </c>
      <c r="BR5" s="115" t="s">
        <v>72</v>
      </c>
      <c r="BS5" s="115" t="s">
        <v>75</v>
      </c>
      <c r="BT5" s="115" t="s">
        <v>76</v>
      </c>
      <c r="BU5" s="115" t="s">
        <v>77</v>
      </c>
      <c r="BV5" s="115" t="s">
        <v>78</v>
      </c>
      <c r="BW5" s="115" t="s">
        <v>79</v>
      </c>
      <c r="BX5" s="115" t="s">
        <v>80</v>
      </c>
      <c r="BY5" s="115" t="s">
        <v>81</v>
      </c>
      <c r="BZ5" s="115" t="s">
        <v>82</v>
      </c>
      <c r="CA5" s="115" t="s">
        <v>83</v>
      </c>
      <c r="CB5" s="115" t="s">
        <v>84</v>
      </c>
      <c r="CC5" s="115" t="s">
        <v>85</v>
      </c>
      <c r="CD5" s="115" t="s">
        <v>86</v>
      </c>
      <c r="CE5" s="115" t="s">
        <v>87</v>
      </c>
      <c r="CF5" s="115" t="s">
        <v>88</v>
      </c>
      <c r="CG5" s="115" t="s">
        <v>89</v>
      </c>
      <c r="CH5" s="115" t="s">
        <v>90</v>
      </c>
      <c r="CI5" s="115" t="s">
        <v>91</v>
      </c>
      <c r="CJ5" s="115" t="s">
        <v>92</v>
      </c>
      <c r="CK5" s="115" t="s">
        <v>93</v>
      </c>
      <c r="CL5" s="115" t="s">
        <v>94</v>
      </c>
      <c r="CM5" s="115" t="s">
        <v>95</v>
      </c>
      <c r="CN5" s="115" t="s">
        <v>96</v>
      </c>
      <c r="CO5" s="115" t="s">
        <v>97</v>
      </c>
      <c r="CP5" s="115" t="s">
        <v>98</v>
      </c>
      <c r="CQ5" s="115" t="s">
        <v>99</v>
      </c>
      <c r="CR5" s="115" t="s">
        <v>100</v>
      </c>
      <c r="CS5" s="115" t="s">
        <v>101</v>
      </c>
      <c r="CT5" s="115" t="s">
        <v>102</v>
      </c>
      <c r="CU5" s="115" t="s">
        <v>103</v>
      </c>
      <c r="CV5" s="120" t="s">
        <v>104</v>
      </c>
      <c r="CW5"/>
      <c r="CX5"/>
    </row>
    <row r="6" spans="2:102" s="1" customFormat="1" ht="15" thickBot="1" x14ac:dyDescent="0.35">
      <c r="CW6"/>
      <c r="CX6"/>
    </row>
    <row r="7" spans="2:102" x14ac:dyDescent="0.3">
      <c r="B7" s="121" t="s">
        <v>430</v>
      </c>
      <c r="C7" s="2">
        <v>102888.7</v>
      </c>
      <c r="D7" s="2">
        <v>104085.9</v>
      </c>
      <c r="E7" s="2">
        <v>93489.1</v>
      </c>
      <c r="F7" s="2">
        <v>107199.4</v>
      </c>
      <c r="G7" s="2">
        <v>121204.6</v>
      </c>
      <c r="H7" s="2">
        <v>114366.7</v>
      </c>
      <c r="I7" s="2">
        <v>80672.800000000003</v>
      </c>
      <c r="J7" s="2">
        <v>96138.9</v>
      </c>
      <c r="K7" s="2">
        <v>119359.5</v>
      </c>
      <c r="L7" s="2">
        <v>126731</v>
      </c>
      <c r="M7" s="2">
        <v>109296</v>
      </c>
      <c r="N7" s="2">
        <v>125560.6</v>
      </c>
      <c r="O7" s="2">
        <v>151819.9</v>
      </c>
      <c r="P7" s="2">
        <v>149723.70000000001</v>
      </c>
      <c r="Q7" s="2">
        <v>106373.4</v>
      </c>
      <c r="R7" s="2">
        <v>103550</v>
      </c>
      <c r="S7" s="2">
        <v>132533.79999999999</v>
      </c>
      <c r="T7" s="2">
        <v>135620.1</v>
      </c>
      <c r="U7" s="2">
        <v>113336</v>
      </c>
      <c r="V7" s="2">
        <v>133018.1</v>
      </c>
      <c r="W7" s="2">
        <v>155202.5</v>
      </c>
      <c r="X7" s="2">
        <v>149668.70000000001</v>
      </c>
      <c r="Y7" s="2">
        <v>135038.39999999999</v>
      </c>
      <c r="Z7" s="2">
        <v>129316.4</v>
      </c>
      <c r="AA7" s="2">
        <v>166822.1</v>
      </c>
      <c r="AB7" s="2">
        <v>168665.2</v>
      </c>
      <c r="AC7" s="2">
        <v>145599.70000000001</v>
      </c>
      <c r="AD7" s="2">
        <v>143479</v>
      </c>
      <c r="AE7" s="2">
        <v>165516</v>
      </c>
      <c r="AF7" s="2">
        <v>171467.2</v>
      </c>
      <c r="AG7" s="2">
        <v>138329.20000000001</v>
      </c>
      <c r="AH7" s="2">
        <v>171216.6</v>
      </c>
      <c r="AI7" s="2">
        <v>209738.7</v>
      </c>
      <c r="AJ7" s="2">
        <v>230009.5</v>
      </c>
      <c r="AK7" s="2">
        <v>197798.7</v>
      </c>
      <c r="AL7" s="2">
        <v>237291.1</v>
      </c>
      <c r="AM7" s="2">
        <v>263414.7</v>
      </c>
      <c r="AN7" s="2">
        <v>255763.4</v>
      </c>
      <c r="AO7" s="2">
        <v>227501.6</v>
      </c>
      <c r="AP7" s="2">
        <v>249368.3</v>
      </c>
      <c r="AQ7" s="2">
        <v>294711.7</v>
      </c>
      <c r="AR7" s="2">
        <v>295967.7</v>
      </c>
      <c r="AS7" s="2">
        <v>255101.8</v>
      </c>
      <c r="AT7" s="2">
        <v>282246.7</v>
      </c>
      <c r="AU7" s="2">
        <v>353078.4</v>
      </c>
      <c r="AV7" s="2">
        <v>375326.5</v>
      </c>
      <c r="AW7" s="2">
        <v>324424.40000000002</v>
      </c>
      <c r="AX7" s="2">
        <v>360865.7</v>
      </c>
      <c r="AY7" s="2">
        <v>433115.4</v>
      </c>
      <c r="AZ7" s="2">
        <v>430232.3</v>
      </c>
      <c r="BA7" s="2">
        <v>381147.1</v>
      </c>
      <c r="BB7" s="2">
        <v>418189.3</v>
      </c>
      <c r="BC7" s="2">
        <v>474552.1</v>
      </c>
      <c r="BD7" s="2">
        <v>480259.9</v>
      </c>
      <c r="BE7" s="2">
        <v>403803.2</v>
      </c>
      <c r="BF7" s="2">
        <v>452600.8</v>
      </c>
      <c r="BG7" s="2">
        <v>522197.2</v>
      </c>
      <c r="BH7" s="2">
        <v>524553.6</v>
      </c>
      <c r="BI7" s="2">
        <v>448211</v>
      </c>
      <c r="BJ7" s="2">
        <v>493526.2</v>
      </c>
      <c r="BK7" s="2">
        <v>568759.5</v>
      </c>
      <c r="BL7" s="2">
        <v>584472.30000000005</v>
      </c>
      <c r="BM7" s="2">
        <v>497971.6</v>
      </c>
      <c r="BN7" s="2">
        <v>538479.6</v>
      </c>
      <c r="BO7" s="2">
        <v>620483.69999999995</v>
      </c>
      <c r="BP7" s="2">
        <v>610058.4</v>
      </c>
      <c r="BQ7" s="2">
        <v>517985.2</v>
      </c>
      <c r="BR7" s="2">
        <v>576072.69999999995</v>
      </c>
      <c r="BS7" s="2">
        <v>666677.9</v>
      </c>
      <c r="BT7" s="2">
        <v>681338.4</v>
      </c>
      <c r="BU7" s="2">
        <v>580703.80000000005</v>
      </c>
      <c r="BV7" s="2">
        <v>621812.9</v>
      </c>
      <c r="BW7" s="2">
        <v>709992.2</v>
      </c>
      <c r="BX7" s="2">
        <v>703222.5</v>
      </c>
      <c r="BY7" s="2">
        <v>591632.19999999995</v>
      </c>
      <c r="BZ7" s="2">
        <v>645707.1</v>
      </c>
      <c r="CA7" s="2">
        <v>722876</v>
      </c>
      <c r="CB7" s="2">
        <v>724696.2</v>
      </c>
      <c r="CC7" s="2">
        <v>587354.6</v>
      </c>
      <c r="CD7" s="2">
        <v>647687.19999999995</v>
      </c>
      <c r="CE7" s="2">
        <v>745140.5</v>
      </c>
      <c r="CF7" s="2">
        <v>747573.4</v>
      </c>
      <c r="CG7" s="2">
        <v>635927.69999999995</v>
      </c>
      <c r="CH7" s="2">
        <v>697430.4</v>
      </c>
      <c r="CI7" s="2">
        <v>869985</v>
      </c>
      <c r="CJ7" s="2">
        <v>907971</v>
      </c>
      <c r="CK7" s="2">
        <v>767935</v>
      </c>
      <c r="CL7" s="2">
        <v>864519</v>
      </c>
      <c r="CM7" s="2">
        <v>1111296.1000000001</v>
      </c>
      <c r="CN7" s="2">
        <v>1235881.3999999999</v>
      </c>
      <c r="CO7" s="2">
        <v>1038558.3</v>
      </c>
      <c r="CP7" s="2">
        <v>1116853.3</v>
      </c>
      <c r="CQ7" s="2">
        <v>1231279.8999999999</v>
      </c>
      <c r="CR7" s="2">
        <v>1355763</v>
      </c>
      <c r="CS7" s="2">
        <v>1190953.2</v>
      </c>
      <c r="CT7" s="2">
        <v>1261949.8</v>
      </c>
      <c r="CU7" s="2">
        <v>1408190.2</v>
      </c>
      <c r="CV7" s="3">
        <v>1418472.5</v>
      </c>
    </row>
    <row r="8" spans="2:102" x14ac:dyDescent="0.3">
      <c r="B8" s="116" t="s">
        <v>0</v>
      </c>
      <c r="C8" s="4">
        <v>352620.5</v>
      </c>
      <c r="D8" s="4">
        <v>338589.7</v>
      </c>
      <c r="E8" s="4">
        <v>285396.90000000002</v>
      </c>
      <c r="F8" s="4">
        <v>260346.9</v>
      </c>
      <c r="G8" s="4">
        <v>270945.2</v>
      </c>
      <c r="H8" s="4">
        <v>302105.8</v>
      </c>
      <c r="I8" s="4">
        <v>314115</v>
      </c>
      <c r="J8" s="4">
        <v>379768</v>
      </c>
      <c r="K8" s="4">
        <v>427111.2</v>
      </c>
      <c r="L8" s="4">
        <v>392185.7</v>
      </c>
      <c r="M8" s="4">
        <v>381992.5</v>
      </c>
      <c r="N8" s="4">
        <v>428686.6</v>
      </c>
      <c r="O8" s="4">
        <v>477350.8</v>
      </c>
      <c r="P8" s="4">
        <v>493328.6</v>
      </c>
      <c r="Q8" s="4">
        <v>552152.69999999995</v>
      </c>
      <c r="R8" s="4">
        <v>599484</v>
      </c>
      <c r="S8" s="4">
        <v>617101.4</v>
      </c>
      <c r="T8" s="4">
        <v>692773.4</v>
      </c>
      <c r="U8" s="4">
        <v>723498.4</v>
      </c>
      <c r="V8" s="4">
        <v>821173.9</v>
      </c>
      <c r="W8" s="4">
        <v>824030.9</v>
      </c>
      <c r="X8" s="4">
        <v>894718.8</v>
      </c>
      <c r="Y8" s="4">
        <v>857543</v>
      </c>
      <c r="Z8" s="4">
        <v>829616.2</v>
      </c>
      <c r="AA8" s="4">
        <v>777069.8</v>
      </c>
      <c r="AB8" s="4">
        <v>897063.6</v>
      </c>
      <c r="AC8" s="4">
        <v>889439.3</v>
      </c>
      <c r="AD8" s="4">
        <v>1084909.3</v>
      </c>
      <c r="AE8" s="4">
        <v>1174820</v>
      </c>
      <c r="AF8" s="4">
        <v>1295120.3999999999</v>
      </c>
      <c r="AG8" s="4">
        <v>1252425.3</v>
      </c>
      <c r="AH8" s="4">
        <v>796596.2</v>
      </c>
      <c r="AI8" s="4">
        <v>656704.5</v>
      </c>
      <c r="AJ8" s="4">
        <v>640605.69999999995</v>
      </c>
      <c r="AK8" s="4">
        <v>740108.1</v>
      </c>
      <c r="AL8" s="4">
        <v>877798.7</v>
      </c>
      <c r="AM8" s="4">
        <v>945292.4</v>
      </c>
      <c r="AN8" s="4">
        <v>964291.1</v>
      </c>
      <c r="AO8" s="4">
        <v>974655.2</v>
      </c>
      <c r="AP8" s="4">
        <v>1075094.3999999999</v>
      </c>
      <c r="AQ8" s="4">
        <v>1246616.5</v>
      </c>
      <c r="AR8" s="4">
        <v>1253962.8999999999</v>
      </c>
      <c r="AS8" s="4">
        <v>1262009.7</v>
      </c>
      <c r="AT8" s="4">
        <v>1298282.8999999999</v>
      </c>
      <c r="AU8" s="4">
        <v>1462231.1</v>
      </c>
      <c r="AV8" s="4">
        <v>1256712.7</v>
      </c>
      <c r="AW8" s="4">
        <v>1280414.3</v>
      </c>
      <c r="AX8" s="4">
        <v>1280332.8999999999</v>
      </c>
      <c r="AY8" s="4">
        <v>1220427.6000000001</v>
      </c>
      <c r="AZ8" s="4">
        <v>1032640.6</v>
      </c>
      <c r="BA8" s="4">
        <v>1037155.9</v>
      </c>
      <c r="BB8" s="4">
        <v>1239881.8</v>
      </c>
      <c r="BC8" s="4">
        <v>1068889.5</v>
      </c>
      <c r="BD8" s="4">
        <v>1178448.6000000001</v>
      </c>
      <c r="BE8" s="4">
        <v>1121706.3999999999</v>
      </c>
      <c r="BF8" s="4">
        <v>907296.4</v>
      </c>
      <c r="BG8" s="4">
        <v>691224.4</v>
      </c>
      <c r="BH8" s="4">
        <v>800004.3</v>
      </c>
      <c r="BI8" s="4">
        <v>651491.9</v>
      </c>
      <c r="BJ8" s="4">
        <v>655166.30000000005</v>
      </c>
      <c r="BK8" s="4">
        <v>498916.4</v>
      </c>
      <c r="BL8" s="4">
        <v>654340.19999999995</v>
      </c>
      <c r="BM8" s="4">
        <v>670961.30000000005</v>
      </c>
      <c r="BN8" s="4">
        <v>826146.1</v>
      </c>
      <c r="BO8" s="4">
        <v>757479.8</v>
      </c>
      <c r="BP8" s="4">
        <v>725785.8</v>
      </c>
      <c r="BQ8" s="4">
        <v>707172.1</v>
      </c>
      <c r="BR8" s="4">
        <v>894688.3</v>
      </c>
      <c r="BS8" s="4">
        <v>861596.3</v>
      </c>
      <c r="BT8" s="4">
        <v>935354.9</v>
      </c>
      <c r="BU8" s="4">
        <v>967248</v>
      </c>
      <c r="BV8" s="4">
        <v>945658.7</v>
      </c>
      <c r="BW8" s="4">
        <v>821859</v>
      </c>
      <c r="BX8" s="4">
        <v>763006.5</v>
      </c>
      <c r="BY8" s="4">
        <v>729555.6</v>
      </c>
      <c r="BZ8" s="4">
        <v>856354.9</v>
      </c>
      <c r="CA8" s="4">
        <v>560581.9</v>
      </c>
      <c r="CB8" s="4">
        <v>303058.40000000002</v>
      </c>
      <c r="CC8" s="4">
        <v>446392.4</v>
      </c>
      <c r="CD8" s="4">
        <v>570433.4</v>
      </c>
      <c r="CE8" s="4">
        <v>738067</v>
      </c>
      <c r="CF8" s="4">
        <v>995027</v>
      </c>
      <c r="CG8" s="4">
        <v>1041174.1</v>
      </c>
      <c r="CH8" s="4">
        <v>1461234.9</v>
      </c>
      <c r="CI8" s="4">
        <v>1572262.9</v>
      </c>
      <c r="CJ8" s="4">
        <v>2163178.7000000002</v>
      </c>
      <c r="CK8" s="4">
        <v>2290449.2000000002</v>
      </c>
      <c r="CL8" s="4">
        <v>2192419.2000000002</v>
      </c>
      <c r="CM8" s="4">
        <v>1571507.9</v>
      </c>
      <c r="CN8" s="4">
        <v>1638886.8</v>
      </c>
      <c r="CO8" s="4">
        <v>1673745.5</v>
      </c>
      <c r="CP8" s="4">
        <v>1551243.8</v>
      </c>
      <c r="CQ8" s="4">
        <v>1488545.7</v>
      </c>
      <c r="CR8" s="4">
        <v>1719976.5</v>
      </c>
      <c r="CS8" s="4">
        <v>1461895.9</v>
      </c>
      <c r="CT8" s="4">
        <v>1462542.9</v>
      </c>
      <c r="CU8" s="4">
        <v>1452854.5</v>
      </c>
      <c r="CV8" s="5">
        <v>1556827.5</v>
      </c>
    </row>
    <row r="9" spans="2:102" x14ac:dyDescent="0.3">
      <c r="B9" s="116" t="s">
        <v>1</v>
      </c>
      <c r="C9" s="4">
        <v>72197.3</v>
      </c>
      <c r="D9" s="4">
        <v>73105.8</v>
      </c>
      <c r="E9" s="4">
        <v>69993.7</v>
      </c>
      <c r="F9" s="4">
        <v>74150.2</v>
      </c>
      <c r="G9" s="4">
        <v>67782.3</v>
      </c>
      <c r="H9" s="4">
        <v>71784.5</v>
      </c>
      <c r="I9" s="4">
        <v>74002.600000000006</v>
      </c>
      <c r="J9" s="4">
        <v>75112.600000000006</v>
      </c>
      <c r="K9" s="4">
        <v>72392.899999999994</v>
      </c>
      <c r="L9" s="4">
        <v>75697.899999999994</v>
      </c>
      <c r="M9" s="4">
        <v>78316.100000000006</v>
      </c>
      <c r="N9" s="4">
        <v>81324.2</v>
      </c>
      <c r="O9" s="4">
        <v>78345</v>
      </c>
      <c r="P9" s="4">
        <v>83329.7</v>
      </c>
      <c r="Q9" s="4">
        <v>81205.899999999994</v>
      </c>
      <c r="R9" s="4">
        <v>84840.4</v>
      </c>
      <c r="S9" s="4">
        <v>88418.4</v>
      </c>
      <c r="T9" s="4">
        <v>91958.8</v>
      </c>
      <c r="U9" s="4">
        <v>92930.7</v>
      </c>
      <c r="V9" s="4">
        <v>96309.1</v>
      </c>
      <c r="W9" s="4">
        <v>95730.7</v>
      </c>
      <c r="X9" s="4">
        <v>98589.5</v>
      </c>
      <c r="Y9" s="4">
        <v>101015.1</v>
      </c>
      <c r="Z9" s="4">
        <v>104536.7</v>
      </c>
      <c r="AA9" s="4">
        <v>103886.8</v>
      </c>
      <c r="AB9" s="4">
        <v>105514.2</v>
      </c>
      <c r="AC9" s="4">
        <v>108869.1</v>
      </c>
      <c r="AD9" s="4">
        <v>110774.9</v>
      </c>
      <c r="AE9" s="4">
        <v>110933.2</v>
      </c>
      <c r="AF9" s="4">
        <v>117042.4</v>
      </c>
      <c r="AG9" s="4">
        <v>118237.2</v>
      </c>
      <c r="AH9" s="4">
        <v>125584.2</v>
      </c>
      <c r="AI9" s="4">
        <v>121626.1</v>
      </c>
      <c r="AJ9" s="4">
        <v>125718.39999999999</v>
      </c>
      <c r="AK9" s="4">
        <v>129408.2</v>
      </c>
      <c r="AL9" s="4">
        <v>138757.29999999999</v>
      </c>
      <c r="AM9" s="4">
        <v>140195.20000000001</v>
      </c>
      <c r="AN9" s="4">
        <v>148148.79999999999</v>
      </c>
      <c r="AO9" s="4">
        <v>152882.9</v>
      </c>
      <c r="AP9" s="4">
        <v>159218.1</v>
      </c>
      <c r="AQ9" s="4">
        <v>158020.29999999999</v>
      </c>
      <c r="AR9" s="4">
        <v>163667.79999999999</v>
      </c>
      <c r="AS9" s="4">
        <v>164854.70000000001</v>
      </c>
      <c r="AT9" s="4">
        <v>168347.2</v>
      </c>
      <c r="AU9" s="4">
        <v>169462.3</v>
      </c>
      <c r="AV9" s="4">
        <v>171058.7</v>
      </c>
      <c r="AW9" s="4">
        <v>172027.6</v>
      </c>
      <c r="AX9" s="4">
        <v>179093.4</v>
      </c>
      <c r="AY9" s="4">
        <v>176541</v>
      </c>
      <c r="AZ9" s="4">
        <v>181938.5</v>
      </c>
      <c r="BA9" s="4">
        <v>185878.1</v>
      </c>
      <c r="BB9" s="4">
        <v>198085.3</v>
      </c>
      <c r="BC9" s="4">
        <v>206765.1</v>
      </c>
      <c r="BD9" s="4">
        <v>215510</v>
      </c>
      <c r="BE9" s="4">
        <v>217412.8</v>
      </c>
      <c r="BF9" s="4">
        <v>220199.1</v>
      </c>
      <c r="BG9" s="4">
        <v>216253.5</v>
      </c>
      <c r="BH9" s="4">
        <v>217149.2</v>
      </c>
      <c r="BI9" s="4">
        <v>214243.5</v>
      </c>
      <c r="BJ9" s="4">
        <v>220449.8</v>
      </c>
      <c r="BK9" s="4">
        <v>225318.39999999999</v>
      </c>
      <c r="BL9" s="4">
        <v>226741.5</v>
      </c>
      <c r="BM9" s="4">
        <v>228389</v>
      </c>
      <c r="BN9" s="4">
        <v>234769.1</v>
      </c>
      <c r="BO9" s="4">
        <v>238412</v>
      </c>
      <c r="BP9" s="4">
        <v>237046.3</v>
      </c>
      <c r="BQ9" s="4">
        <v>243099.1</v>
      </c>
      <c r="BR9" s="4">
        <v>251027.7</v>
      </c>
      <c r="BS9" s="4">
        <v>254574.9</v>
      </c>
      <c r="BT9" s="4">
        <v>257523</v>
      </c>
      <c r="BU9" s="4">
        <v>263567.2</v>
      </c>
      <c r="BV9" s="4">
        <v>269878.90000000002</v>
      </c>
      <c r="BW9" s="4">
        <v>264439.5</v>
      </c>
      <c r="BX9" s="4">
        <v>265563.8</v>
      </c>
      <c r="BY9" s="4">
        <v>273098</v>
      </c>
      <c r="BZ9" s="4">
        <v>270830.7</v>
      </c>
      <c r="CA9" s="4">
        <v>245094</v>
      </c>
      <c r="CB9" s="4">
        <v>238804.3</v>
      </c>
      <c r="CC9" s="4">
        <v>239968.9</v>
      </c>
      <c r="CD9" s="4">
        <v>251405.9</v>
      </c>
      <c r="CE9" s="4">
        <v>244269.7</v>
      </c>
      <c r="CF9" s="4">
        <v>272931</v>
      </c>
      <c r="CG9" s="4">
        <v>274959.59999999998</v>
      </c>
      <c r="CH9" s="4">
        <v>292413.7</v>
      </c>
      <c r="CI9" s="4">
        <v>310809.3</v>
      </c>
      <c r="CJ9" s="4">
        <v>324719.5</v>
      </c>
      <c r="CK9" s="4">
        <v>334614.40000000002</v>
      </c>
      <c r="CL9" s="4">
        <v>363044.8</v>
      </c>
      <c r="CM9" s="4">
        <v>350275.7</v>
      </c>
      <c r="CN9" s="4">
        <v>354199.7</v>
      </c>
      <c r="CO9" s="4">
        <v>374121.2</v>
      </c>
      <c r="CP9" s="4">
        <v>389056.4</v>
      </c>
      <c r="CQ9" s="4">
        <v>386606.1</v>
      </c>
      <c r="CR9" s="4">
        <v>399745.6</v>
      </c>
      <c r="CS9" s="4">
        <v>443050.8</v>
      </c>
      <c r="CT9" s="4">
        <v>445028.5</v>
      </c>
      <c r="CU9" s="4">
        <v>417267.4</v>
      </c>
      <c r="CV9" s="5">
        <v>445471.6</v>
      </c>
    </row>
    <row r="10" spans="2:102" x14ac:dyDescent="0.3">
      <c r="B10" s="116" t="s">
        <v>428</v>
      </c>
      <c r="C10" s="4">
        <v>14224.3</v>
      </c>
      <c r="D10" s="4">
        <v>15156.7</v>
      </c>
      <c r="E10" s="4">
        <v>14686.7</v>
      </c>
      <c r="F10" s="4">
        <v>15271.3</v>
      </c>
      <c r="G10" s="4">
        <v>15303.4</v>
      </c>
      <c r="H10" s="4">
        <v>15358.8</v>
      </c>
      <c r="I10" s="4">
        <v>15453.4</v>
      </c>
      <c r="J10" s="4">
        <v>15814.4</v>
      </c>
      <c r="K10" s="4">
        <v>16502.400000000001</v>
      </c>
      <c r="L10" s="4">
        <v>16987.2</v>
      </c>
      <c r="M10" s="4">
        <v>17339.7</v>
      </c>
      <c r="N10" s="4">
        <v>17546.7</v>
      </c>
      <c r="O10" s="4">
        <v>18014.2</v>
      </c>
      <c r="P10" s="4">
        <v>18740.2</v>
      </c>
      <c r="Q10" s="4">
        <v>19581.8</v>
      </c>
      <c r="R10" s="4">
        <v>20369.7</v>
      </c>
      <c r="S10" s="4">
        <v>21487.3</v>
      </c>
      <c r="T10" s="4">
        <v>21652.400000000001</v>
      </c>
      <c r="U10" s="4">
        <v>22506</v>
      </c>
      <c r="V10" s="4">
        <v>22702.3</v>
      </c>
      <c r="W10" s="4">
        <v>24383.599999999999</v>
      </c>
      <c r="X10" s="4">
        <v>24641.5</v>
      </c>
      <c r="Y10" s="4">
        <v>24068.2</v>
      </c>
      <c r="Z10" s="4">
        <v>26234.6</v>
      </c>
      <c r="AA10" s="4">
        <v>26529.7</v>
      </c>
      <c r="AB10" s="4">
        <v>27930.3</v>
      </c>
      <c r="AC10" s="4">
        <v>28386.3</v>
      </c>
      <c r="AD10" s="4">
        <v>29485.7</v>
      </c>
      <c r="AE10" s="4">
        <v>28905.1</v>
      </c>
      <c r="AF10" s="4">
        <v>29580.2</v>
      </c>
      <c r="AG10" s="4">
        <v>30253.3</v>
      </c>
      <c r="AH10" s="4">
        <v>30580.400000000001</v>
      </c>
      <c r="AI10" s="4">
        <v>32430.9</v>
      </c>
      <c r="AJ10" s="4">
        <v>33946.5</v>
      </c>
      <c r="AK10" s="4">
        <v>34007.1</v>
      </c>
      <c r="AL10" s="4">
        <v>34323.599999999999</v>
      </c>
      <c r="AM10" s="4">
        <v>34925.300000000003</v>
      </c>
      <c r="AN10" s="4">
        <v>36228.699999999997</v>
      </c>
      <c r="AO10" s="4">
        <v>36579.800000000003</v>
      </c>
      <c r="AP10" s="4">
        <v>36939.300000000003</v>
      </c>
      <c r="AQ10" s="4">
        <v>38008.9</v>
      </c>
      <c r="AR10" s="4">
        <v>38608.9</v>
      </c>
      <c r="AS10" s="4">
        <v>39475.699999999997</v>
      </c>
      <c r="AT10" s="4">
        <v>38655.5</v>
      </c>
      <c r="AU10" s="4">
        <v>41244.6</v>
      </c>
      <c r="AV10" s="4">
        <v>42741.9</v>
      </c>
      <c r="AW10" s="4">
        <v>43810.3</v>
      </c>
      <c r="AX10" s="4">
        <v>44299.199999999997</v>
      </c>
      <c r="AY10" s="4">
        <v>45624.4</v>
      </c>
      <c r="AZ10" s="4">
        <v>46241.8</v>
      </c>
      <c r="BA10" s="4">
        <v>47938.6</v>
      </c>
      <c r="BB10" s="4">
        <v>49713.2</v>
      </c>
      <c r="BC10" s="4">
        <v>49624.4</v>
      </c>
      <c r="BD10" s="4">
        <v>51433.7</v>
      </c>
      <c r="BE10" s="4">
        <v>52390.400000000001</v>
      </c>
      <c r="BF10" s="4">
        <v>52845.5</v>
      </c>
      <c r="BG10" s="4">
        <v>54200.1</v>
      </c>
      <c r="BH10" s="4">
        <v>55778.8</v>
      </c>
      <c r="BI10" s="4">
        <v>57596.6</v>
      </c>
      <c r="BJ10" s="4">
        <v>58727.4</v>
      </c>
      <c r="BK10" s="4">
        <v>64382.2</v>
      </c>
      <c r="BL10" s="4">
        <v>69381.5</v>
      </c>
      <c r="BM10" s="4">
        <v>71207</v>
      </c>
      <c r="BN10" s="4">
        <v>73491.3</v>
      </c>
      <c r="BO10" s="4">
        <v>75327.100000000006</v>
      </c>
      <c r="BP10" s="4">
        <v>77542</v>
      </c>
      <c r="BQ10" s="4">
        <v>79149.399999999994</v>
      </c>
      <c r="BR10" s="4">
        <v>79341.399999999994</v>
      </c>
      <c r="BS10" s="4">
        <v>80981.2</v>
      </c>
      <c r="BT10" s="4">
        <v>81565.5</v>
      </c>
      <c r="BU10" s="4">
        <v>82487.8</v>
      </c>
      <c r="BV10" s="4">
        <v>84612.6</v>
      </c>
      <c r="BW10" s="4">
        <v>87732.4</v>
      </c>
      <c r="BX10" s="4">
        <v>90278.1</v>
      </c>
      <c r="BY10" s="4">
        <v>89411.1</v>
      </c>
      <c r="BZ10" s="4">
        <v>89073.3</v>
      </c>
      <c r="CA10" s="4">
        <v>89491.199999999997</v>
      </c>
      <c r="CB10" s="4">
        <v>89300</v>
      </c>
      <c r="CC10" s="4">
        <v>89923.6</v>
      </c>
      <c r="CD10" s="4">
        <v>92383.2</v>
      </c>
      <c r="CE10" s="4">
        <v>90794.4</v>
      </c>
      <c r="CF10" s="4">
        <v>92085.6</v>
      </c>
      <c r="CG10" s="4">
        <v>96887.7</v>
      </c>
      <c r="CH10" s="4">
        <v>94713.4</v>
      </c>
      <c r="CI10" s="4">
        <v>97515.199999999997</v>
      </c>
      <c r="CJ10" s="4">
        <v>99572.5</v>
      </c>
      <c r="CK10" s="4">
        <v>99209.9</v>
      </c>
      <c r="CL10" s="4">
        <v>99501.5</v>
      </c>
      <c r="CM10" s="4">
        <v>103167.6</v>
      </c>
      <c r="CN10" s="4">
        <v>103406.7</v>
      </c>
      <c r="CO10" s="4">
        <v>111723.6</v>
      </c>
      <c r="CP10" s="4">
        <v>109482.1</v>
      </c>
      <c r="CQ10" s="4">
        <v>110316.8</v>
      </c>
      <c r="CR10" s="4">
        <v>109593.2</v>
      </c>
      <c r="CS10" s="4">
        <v>118525.2</v>
      </c>
      <c r="CT10" s="4">
        <v>118238.8</v>
      </c>
      <c r="CU10" s="4">
        <v>115926.39999999999</v>
      </c>
      <c r="CV10" s="5">
        <v>121583.7</v>
      </c>
    </row>
    <row r="11" spans="2:102" x14ac:dyDescent="0.3">
      <c r="B11" s="116" t="s">
        <v>2</v>
      </c>
      <c r="C11" s="4">
        <v>77230.2</v>
      </c>
      <c r="D11" s="4">
        <v>68067.899999999994</v>
      </c>
      <c r="E11" s="4">
        <v>72634.7</v>
      </c>
      <c r="F11" s="4">
        <v>68740.2</v>
      </c>
      <c r="G11" s="4">
        <v>77823.8</v>
      </c>
      <c r="H11" s="4">
        <v>83910</v>
      </c>
      <c r="I11" s="4">
        <v>88808.9</v>
      </c>
      <c r="J11" s="4">
        <v>81164.399999999994</v>
      </c>
      <c r="K11" s="4">
        <v>94507</v>
      </c>
      <c r="L11" s="4">
        <v>92885.9</v>
      </c>
      <c r="M11" s="4">
        <v>96752.1</v>
      </c>
      <c r="N11" s="4">
        <v>100659</v>
      </c>
      <c r="O11" s="4">
        <v>98440.7</v>
      </c>
      <c r="P11" s="4">
        <v>114216.8</v>
      </c>
      <c r="Q11" s="4">
        <v>136044.4</v>
      </c>
      <c r="R11" s="4">
        <v>103837.1</v>
      </c>
      <c r="S11" s="4">
        <v>129270.7</v>
      </c>
      <c r="T11" s="4">
        <v>107871.8</v>
      </c>
      <c r="U11" s="4">
        <v>119152.4</v>
      </c>
      <c r="V11" s="4">
        <v>136060.1</v>
      </c>
      <c r="W11" s="4">
        <v>137526.70000000001</v>
      </c>
      <c r="X11" s="4">
        <v>154645.20000000001</v>
      </c>
      <c r="Y11" s="4">
        <v>171292.6</v>
      </c>
      <c r="Z11" s="4">
        <v>181958.5</v>
      </c>
      <c r="AA11" s="4">
        <v>194656.6</v>
      </c>
      <c r="AB11" s="4">
        <v>186872.7</v>
      </c>
      <c r="AC11" s="4">
        <v>192177.1</v>
      </c>
      <c r="AD11" s="4">
        <v>209619.6</v>
      </c>
      <c r="AE11" s="4">
        <v>164247.6</v>
      </c>
      <c r="AF11" s="4">
        <v>222071.8</v>
      </c>
      <c r="AG11" s="4">
        <v>240837.6</v>
      </c>
      <c r="AH11" s="4">
        <v>275891</v>
      </c>
      <c r="AI11" s="4">
        <v>290563.3</v>
      </c>
      <c r="AJ11" s="4">
        <v>273957.90000000002</v>
      </c>
      <c r="AK11" s="4">
        <v>228470.6</v>
      </c>
      <c r="AL11" s="4">
        <v>229448.2</v>
      </c>
      <c r="AM11" s="4">
        <v>310141.8</v>
      </c>
      <c r="AN11" s="4">
        <v>337089.9</v>
      </c>
      <c r="AO11" s="4">
        <v>332203</v>
      </c>
      <c r="AP11" s="4">
        <v>299398.3</v>
      </c>
      <c r="AQ11" s="4">
        <v>262188.40000000002</v>
      </c>
      <c r="AR11" s="4">
        <v>316184.3</v>
      </c>
      <c r="AS11" s="4">
        <v>321675.3</v>
      </c>
      <c r="AT11" s="4">
        <v>393470</v>
      </c>
      <c r="AU11" s="4">
        <v>349889.4</v>
      </c>
      <c r="AV11" s="4">
        <v>331284.59999999998</v>
      </c>
      <c r="AW11" s="4">
        <v>364786.1</v>
      </c>
      <c r="AX11" s="4">
        <v>418041.8</v>
      </c>
      <c r="AY11" s="4">
        <v>429751.3</v>
      </c>
      <c r="AZ11" s="4">
        <v>446467.5</v>
      </c>
      <c r="BA11" s="4">
        <v>466390.4</v>
      </c>
      <c r="BB11" s="4">
        <v>441039.8</v>
      </c>
      <c r="BC11" s="4">
        <v>504651.5</v>
      </c>
      <c r="BD11" s="4">
        <v>514725.7</v>
      </c>
      <c r="BE11" s="4">
        <v>531091</v>
      </c>
      <c r="BF11" s="4">
        <v>531533.9</v>
      </c>
      <c r="BG11" s="4">
        <v>561274.1</v>
      </c>
      <c r="BH11" s="4">
        <v>557621.1</v>
      </c>
      <c r="BI11" s="4">
        <v>587722.6</v>
      </c>
      <c r="BJ11" s="4">
        <v>585204.30000000005</v>
      </c>
      <c r="BK11" s="4">
        <v>608889.69999999995</v>
      </c>
      <c r="BL11" s="4">
        <v>654529.1</v>
      </c>
      <c r="BM11" s="4">
        <v>632672.80000000005</v>
      </c>
      <c r="BN11" s="4">
        <v>631124.4</v>
      </c>
      <c r="BO11" s="4">
        <v>634738.6</v>
      </c>
      <c r="BP11" s="4">
        <v>668055.1</v>
      </c>
      <c r="BQ11" s="4">
        <v>671225.1</v>
      </c>
      <c r="BR11" s="4">
        <v>714004.2</v>
      </c>
      <c r="BS11" s="4">
        <v>715332.5</v>
      </c>
      <c r="BT11" s="4">
        <v>712547.5</v>
      </c>
      <c r="BU11" s="4">
        <v>728082.1</v>
      </c>
      <c r="BV11" s="4">
        <v>776198.8</v>
      </c>
      <c r="BW11" s="4">
        <v>760528.2</v>
      </c>
      <c r="BX11" s="4">
        <v>762715.3</v>
      </c>
      <c r="BY11" s="4">
        <v>801410.9</v>
      </c>
      <c r="BZ11" s="4">
        <v>826486.6</v>
      </c>
      <c r="CA11" s="4">
        <v>767055.4</v>
      </c>
      <c r="CB11" s="4">
        <v>649485.9</v>
      </c>
      <c r="CC11" s="4">
        <v>814413.9</v>
      </c>
      <c r="CD11" s="4">
        <v>827773.9</v>
      </c>
      <c r="CE11" s="4">
        <v>805625.6</v>
      </c>
      <c r="CF11" s="4">
        <v>802376.3</v>
      </c>
      <c r="CG11" s="4">
        <v>876087.8</v>
      </c>
      <c r="CH11" s="4">
        <v>957369.3</v>
      </c>
      <c r="CI11" s="4">
        <v>897958.2</v>
      </c>
      <c r="CJ11" s="4">
        <v>911308.9</v>
      </c>
      <c r="CK11" s="4">
        <v>941767.5</v>
      </c>
      <c r="CL11" s="4">
        <v>1091894.3999999999</v>
      </c>
      <c r="CM11" s="4">
        <v>1047502</v>
      </c>
      <c r="CN11" s="4">
        <v>1067191.3999999999</v>
      </c>
      <c r="CO11" s="4">
        <v>1039466.4</v>
      </c>
      <c r="CP11" s="4">
        <v>1160588.3</v>
      </c>
      <c r="CQ11" s="4">
        <v>1184994.8999999999</v>
      </c>
      <c r="CR11" s="4">
        <v>1174555.3999999999</v>
      </c>
      <c r="CS11" s="4">
        <v>1163423.8</v>
      </c>
      <c r="CT11" s="4">
        <v>1280875.8999999999</v>
      </c>
      <c r="CU11" s="4">
        <v>1293548.3</v>
      </c>
      <c r="CV11" s="5">
        <v>1273655.8999999999</v>
      </c>
    </row>
    <row r="12" spans="2:102" x14ac:dyDescent="0.3">
      <c r="B12" s="116" t="s">
        <v>3</v>
      </c>
      <c r="C12" s="4">
        <v>470576.3</v>
      </c>
      <c r="D12" s="4">
        <v>516128.9</v>
      </c>
      <c r="E12" s="4">
        <v>469515.5</v>
      </c>
      <c r="F12" s="4">
        <v>485312.3</v>
      </c>
      <c r="G12" s="4">
        <v>517626.9</v>
      </c>
      <c r="H12" s="4">
        <v>556603.80000000005</v>
      </c>
      <c r="I12" s="4">
        <v>510421.4</v>
      </c>
      <c r="J12" s="4">
        <v>527645.9</v>
      </c>
      <c r="K12" s="4">
        <v>565974.4</v>
      </c>
      <c r="L12" s="4">
        <v>597685.1</v>
      </c>
      <c r="M12" s="4">
        <v>575849.4</v>
      </c>
      <c r="N12" s="4">
        <v>619855.1</v>
      </c>
      <c r="O12" s="4">
        <v>639350.30000000005</v>
      </c>
      <c r="P12" s="4">
        <v>681775.5</v>
      </c>
      <c r="Q12" s="4">
        <v>671365.8</v>
      </c>
      <c r="R12" s="4">
        <v>653075.4</v>
      </c>
      <c r="S12" s="4">
        <v>758678.1</v>
      </c>
      <c r="T12" s="4">
        <v>759225</v>
      </c>
      <c r="U12" s="4">
        <v>758261.9</v>
      </c>
      <c r="V12" s="4">
        <v>716031</v>
      </c>
      <c r="W12" s="4">
        <v>791399.2</v>
      </c>
      <c r="X12" s="4">
        <v>839785.8</v>
      </c>
      <c r="Y12" s="4">
        <v>812147.8</v>
      </c>
      <c r="Z12" s="4">
        <v>827027.2</v>
      </c>
      <c r="AA12" s="4">
        <v>879646.5</v>
      </c>
      <c r="AB12" s="4">
        <v>944020.1</v>
      </c>
      <c r="AC12" s="4">
        <v>934893</v>
      </c>
      <c r="AD12" s="4">
        <v>926872.5</v>
      </c>
      <c r="AE12" s="4">
        <v>999216.8</v>
      </c>
      <c r="AF12" s="4">
        <v>1113697.7</v>
      </c>
      <c r="AG12" s="4">
        <v>1118700.3999999999</v>
      </c>
      <c r="AH12" s="4">
        <v>1080534.2</v>
      </c>
      <c r="AI12" s="4">
        <v>1152901</v>
      </c>
      <c r="AJ12" s="4">
        <v>1228658.2</v>
      </c>
      <c r="AK12" s="4">
        <v>1188233.3999999999</v>
      </c>
      <c r="AL12" s="4">
        <v>1165397.3999999999</v>
      </c>
      <c r="AM12" s="4">
        <v>1298230.5</v>
      </c>
      <c r="AN12" s="4">
        <v>1386213</v>
      </c>
      <c r="AO12" s="4">
        <v>1447265.2</v>
      </c>
      <c r="AP12" s="4">
        <v>1321421.3999999999</v>
      </c>
      <c r="AQ12" s="4">
        <v>1530047.8</v>
      </c>
      <c r="AR12" s="4">
        <v>1663843.4</v>
      </c>
      <c r="AS12" s="4">
        <v>1718919.3</v>
      </c>
      <c r="AT12" s="4">
        <v>1832134.4</v>
      </c>
      <c r="AU12" s="4">
        <v>1826991.9</v>
      </c>
      <c r="AV12" s="4">
        <v>2021253</v>
      </c>
      <c r="AW12" s="4">
        <v>1706619.3</v>
      </c>
      <c r="AX12" s="4">
        <v>1959588.8</v>
      </c>
      <c r="AY12" s="4">
        <v>1980741.3</v>
      </c>
      <c r="AZ12" s="4">
        <v>2005044.5</v>
      </c>
      <c r="BA12" s="4">
        <v>2050331.6</v>
      </c>
      <c r="BB12" s="4">
        <v>2092658.6</v>
      </c>
      <c r="BC12" s="4">
        <v>2174820.1</v>
      </c>
      <c r="BD12" s="4">
        <v>2083879.5</v>
      </c>
      <c r="BE12" s="4">
        <v>2191814.9</v>
      </c>
      <c r="BF12" s="4">
        <v>2368924.4</v>
      </c>
      <c r="BG12" s="4">
        <v>2302889.5</v>
      </c>
      <c r="BH12" s="4">
        <v>2206016.6</v>
      </c>
      <c r="BI12" s="4">
        <v>2342852.9</v>
      </c>
      <c r="BJ12" s="4">
        <v>2567588.9</v>
      </c>
      <c r="BK12" s="4">
        <v>2423943.2999999998</v>
      </c>
      <c r="BL12" s="4">
        <v>2357836.4</v>
      </c>
      <c r="BM12" s="4">
        <v>2436175.5</v>
      </c>
      <c r="BN12" s="4">
        <v>2683370.7000000002</v>
      </c>
      <c r="BO12" s="4">
        <v>2565823.4</v>
      </c>
      <c r="BP12" s="4">
        <v>2466272.2999999998</v>
      </c>
      <c r="BQ12" s="4">
        <v>2553663.4</v>
      </c>
      <c r="BR12" s="4">
        <v>2719675.9</v>
      </c>
      <c r="BS12" s="4">
        <v>2674409.5</v>
      </c>
      <c r="BT12" s="4">
        <v>2580386.2000000002</v>
      </c>
      <c r="BU12" s="4">
        <v>2659126.4</v>
      </c>
      <c r="BV12" s="4">
        <v>2773642.9</v>
      </c>
      <c r="BW12" s="4">
        <v>3582125.9</v>
      </c>
      <c r="BX12" s="4">
        <v>2701125.3</v>
      </c>
      <c r="BY12" s="4">
        <v>2757554.2</v>
      </c>
      <c r="BZ12" s="4">
        <v>2128700.7000000002</v>
      </c>
      <c r="CA12" s="4">
        <v>3637802.5</v>
      </c>
      <c r="CB12" s="4">
        <v>2293082.4</v>
      </c>
      <c r="CC12" s="4">
        <v>2352337.4</v>
      </c>
      <c r="CD12" s="4">
        <v>2274543.6</v>
      </c>
      <c r="CE12" s="4">
        <v>3731120.1</v>
      </c>
      <c r="CF12" s="4">
        <v>2560947.2999999998</v>
      </c>
      <c r="CG12" s="4">
        <v>2713173</v>
      </c>
      <c r="CH12" s="4">
        <v>2723564.6</v>
      </c>
      <c r="CI12" s="4">
        <v>3514200</v>
      </c>
      <c r="CJ12" s="4">
        <v>3324210.7</v>
      </c>
      <c r="CK12" s="4">
        <v>3446213.2</v>
      </c>
      <c r="CL12" s="4">
        <v>2920807.2</v>
      </c>
      <c r="CM12" s="4">
        <v>3970265.5</v>
      </c>
      <c r="CN12" s="4">
        <v>3518408.3</v>
      </c>
      <c r="CO12" s="4">
        <v>4019237.9</v>
      </c>
      <c r="CP12" s="4">
        <v>3222253.3</v>
      </c>
      <c r="CQ12" s="4">
        <v>4475510.4000000004</v>
      </c>
      <c r="CR12" s="4">
        <v>3815422.4</v>
      </c>
      <c r="CS12" s="4">
        <v>4390327.5999999996</v>
      </c>
      <c r="CT12" s="4">
        <v>3506512.5</v>
      </c>
      <c r="CU12" s="4">
        <v>4869550.3</v>
      </c>
      <c r="CV12" s="5">
        <v>4092915.8</v>
      </c>
    </row>
    <row r="13" spans="2:102" x14ac:dyDescent="0.3">
      <c r="B13" s="116" t="s">
        <v>106</v>
      </c>
      <c r="C13" s="4">
        <v>24960.400000000001</v>
      </c>
      <c r="D13" s="4">
        <v>25990.7</v>
      </c>
      <c r="E13" s="4">
        <v>26912</v>
      </c>
      <c r="F13" s="4">
        <v>27605.9</v>
      </c>
      <c r="G13" s="4">
        <v>29517.599999999999</v>
      </c>
      <c r="H13" s="4">
        <v>33152.5</v>
      </c>
      <c r="I13" s="4">
        <v>31024.5</v>
      </c>
      <c r="J13" s="4">
        <v>34489.4</v>
      </c>
      <c r="K13" s="4">
        <v>31623.3</v>
      </c>
      <c r="L13" s="4">
        <v>37741.800000000003</v>
      </c>
      <c r="M13" s="4">
        <v>32968.800000000003</v>
      </c>
      <c r="N13" s="4">
        <v>39288.1</v>
      </c>
      <c r="O13" s="4">
        <v>32647.4</v>
      </c>
      <c r="P13" s="4">
        <v>32477.5</v>
      </c>
      <c r="Q13" s="4">
        <v>36656.5</v>
      </c>
      <c r="R13" s="4">
        <v>37498.6</v>
      </c>
      <c r="S13" s="4">
        <v>34964.1</v>
      </c>
      <c r="T13" s="4">
        <v>37743.1</v>
      </c>
      <c r="U13" s="4">
        <v>37347.300000000003</v>
      </c>
      <c r="V13" s="4">
        <v>33591.5</v>
      </c>
      <c r="W13" s="4">
        <v>27476.3</v>
      </c>
      <c r="X13" s="4">
        <v>35267</v>
      </c>
      <c r="Y13" s="4">
        <v>35290.1</v>
      </c>
      <c r="Z13" s="4">
        <v>33475.599999999999</v>
      </c>
      <c r="AA13" s="4">
        <v>35319.199999999997</v>
      </c>
      <c r="AB13" s="4">
        <v>36911.5</v>
      </c>
      <c r="AC13" s="4">
        <v>39963.9</v>
      </c>
      <c r="AD13" s="4">
        <v>37168.300000000003</v>
      </c>
      <c r="AE13" s="4">
        <v>42390.9</v>
      </c>
      <c r="AF13" s="4">
        <v>46672.3</v>
      </c>
      <c r="AG13" s="4">
        <v>47413.9</v>
      </c>
      <c r="AH13" s="4">
        <v>44404.9</v>
      </c>
      <c r="AI13" s="4">
        <v>47314.2</v>
      </c>
      <c r="AJ13" s="4">
        <v>49979.5</v>
      </c>
      <c r="AK13" s="4">
        <v>48392.800000000003</v>
      </c>
      <c r="AL13" s="4">
        <v>39347.5</v>
      </c>
      <c r="AM13" s="4">
        <v>45898.9</v>
      </c>
      <c r="AN13" s="4">
        <v>46648.7</v>
      </c>
      <c r="AO13" s="4">
        <v>52744.7</v>
      </c>
      <c r="AP13" s="4">
        <v>52579.7</v>
      </c>
      <c r="AQ13" s="4">
        <v>53997.4</v>
      </c>
      <c r="AR13" s="4">
        <v>54613.4</v>
      </c>
      <c r="AS13" s="4">
        <v>60157.3</v>
      </c>
      <c r="AT13" s="4">
        <v>64443.9</v>
      </c>
      <c r="AU13" s="4">
        <v>70921.399999999994</v>
      </c>
      <c r="AV13" s="4">
        <v>86577.3</v>
      </c>
      <c r="AW13" s="4">
        <v>62053.3</v>
      </c>
      <c r="AX13" s="4">
        <v>118771.9</v>
      </c>
      <c r="AY13" s="4">
        <v>106490.6</v>
      </c>
      <c r="AZ13" s="4">
        <v>99276.800000000003</v>
      </c>
      <c r="BA13" s="4">
        <v>89164</v>
      </c>
      <c r="BB13" s="4">
        <v>110439.5</v>
      </c>
      <c r="BC13" s="4">
        <v>94273.9</v>
      </c>
      <c r="BD13" s="4">
        <v>92038.3</v>
      </c>
      <c r="BE13" s="4">
        <v>84672</v>
      </c>
      <c r="BF13" s="4">
        <v>99064.8</v>
      </c>
      <c r="BG13" s="4">
        <v>95198.5</v>
      </c>
      <c r="BH13" s="4">
        <v>111211</v>
      </c>
      <c r="BI13" s="4">
        <v>102509.3</v>
      </c>
      <c r="BJ13" s="4">
        <v>102375.2</v>
      </c>
      <c r="BK13" s="4">
        <v>108955</v>
      </c>
      <c r="BL13" s="4">
        <v>99579.199999999997</v>
      </c>
      <c r="BM13" s="4">
        <v>90407.9</v>
      </c>
      <c r="BN13" s="4">
        <v>91291.9</v>
      </c>
      <c r="BO13" s="4">
        <v>101286.9</v>
      </c>
      <c r="BP13" s="4">
        <v>91875.4</v>
      </c>
      <c r="BQ13" s="4">
        <v>94614.2</v>
      </c>
      <c r="BR13" s="4">
        <v>77933.399999999994</v>
      </c>
      <c r="BS13" s="4">
        <v>89170.3</v>
      </c>
      <c r="BT13" s="4">
        <v>69592.899999999994</v>
      </c>
      <c r="BU13" s="4">
        <v>84243.9</v>
      </c>
      <c r="BV13" s="4">
        <v>67187.899999999994</v>
      </c>
      <c r="BW13" s="4">
        <v>87963.8</v>
      </c>
      <c r="BX13" s="4">
        <v>78672.899999999994</v>
      </c>
      <c r="BY13" s="4">
        <v>91169.9</v>
      </c>
      <c r="BZ13" s="4">
        <v>104792.4</v>
      </c>
      <c r="CA13" s="4">
        <v>92619.9</v>
      </c>
      <c r="CB13" s="4">
        <v>82841.899999999994</v>
      </c>
      <c r="CC13" s="4">
        <v>80551.5</v>
      </c>
      <c r="CD13" s="4">
        <v>72707.7</v>
      </c>
      <c r="CE13" s="4">
        <v>82950.8</v>
      </c>
      <c r="CF13" s="4">
        <v>81441.899999999994</v>
      </c>
      <c r="CG13" s="4">
        <v>82938.7</v>
      </c>
      <c r="CH13" s="4">
        <v>84968.5</v>
      </c>
      <c r="CI13" s="4">
        <v>84468.7</v>
      </c>
      <c r="CJ13" s="4">
        <v>81508.800000000003</v>
      </c>
      <c r="CK13" s="4">
        <v>83219.399999999994</v>
      </c>
      <c r="CL13" s="4">
        <v>89116.1</v>
      </c>
      <c r="CM13" s="4">
        <v>81931.600000000006</v>
      </c>
      <c r="CN13" s="4">
        <v>84001.600000000006</v>
      </c>
      <c r="CO13" s="4">
        <v>92355.3</v>
      </c>
      <c r="CP13" s="4">
        <v>95796.6</v>
      </c>
      <c r="CQ13" s="4">
        <v>84933.6</v>
      </c>
      <c r="CR13" s="4">
        <v>87497.7</v>
      </c>
      <c r="CS13" s="4">
        <v>95965.8</v>
      </c>
      <c r="CT13" s="4">
        <v>99437.8</v>
      </c>
      <c r="CU13" s="4">
        <v>95411.3</v>
      </c>
      <c r="CV13" s="5">
        <v>121978.8</v>
      </c>
    </row>
    <row r="14" spans="2:102" x14ac:dyDescent="0.3">
      <c r="B14" s="116" t="s">
        <v>107</v>
      </c>
      <c r="C14" s="4">
        <v>66188.2</v>
      </c>
      <c r="D14" s="4">
        <v>64038</v>
      </c>
      <c r="E14" s="4">
        <v>66319.8</v>
      </c>
      <c r="F14" s="4">
        <v>63983.1</v>
      </c>
      <c r="G14" s="4">
        <v>74018.3</v>
      </c>
      <c r="H14" s="4">
        <v>72899.899999999994</v>
      </c>
      <c r="I14" s="4">
        <v>77471.199999999997</v>
      </c>
      <c r="J14" s="4">
        <v>75212.5</v>
      </c>
      <c r="K14" s="4">
        <v>77134.2</v>
      </c>
      <c r="L14" s="4">
        <v>76534.8</v>
      </c>
      <c r="M14" s="4">
        <v>81743.5</v>
      </c>
      <c r="N14" s="4">
        <v>78925.600000000006</v>
      </c>
      <c r="O14" s="4">
        <v>86348.2</v>
      </c>
      <c r="P14" s="4">
        <v>84877.5</v>
      </c>
      <c r="Q14" s="4">
        <v>90657.8</v>
      </c>
      <c r="R14" s="4">
        <v>85875.5</v>
      </c>
      <c r="S14" s="4">
        <v>87221.6</v>
      </c>
      <c r="T14" s="4">
        <v>85304.2</v>
      </c>
      <c r="U14" s="4">
        <v>89877</v>
      </c>
      <c r="V14" s="4">
        <v>126361.2</v>
      </c>
      <c r="W14" s="4">
        <v>101303.7</v>
      </c>
      <c r="X14" s="4">
        <v>108153.2</v>
      </c>
      <c r="Y14" s="4">
        <v>112268.9</v>
      </c>
      <c r="Z14" s="4">
        <v>98302.2</v>
      </c>
      <c r="AA14" s="4">
        <v>114195</v>
      </c>
      <c r="AB14" s="4">
        <v>104306.1</v>
      </c>
      <c r="AC14" s="4">
        <v>113332.7</v>
      </c>
      <c r="AD14" s="4">
        <v>108591.3</v>
      </c>
      <c r="AE14" s="4">
        <v>124576.6</v>
      </c>
      <c r="AF14" s="4">
        <v>121742.1</v>
      </c>
      <c r="AG14" s="4">
        <v>127222.6</v>
      </c>
      <c r="AH14" s="4">
        <v>123466.7</v>
      </c>
      <c r="AI14" s="4">
        <v>136757.6</v>
      </c>
      <c r="AJ14" s="4">
        <v>133336.20000000001</v>
      </c>
      <c r="AK14" s="4">
        <v>136787.1</v>
      </c>
      <c r="AL14" s="4">
        <v>130345.1</v>
      </c>
      <c r="AM14" s="4">
        <v>152295.70000000001</v>
      </c>
      <c r="AN14" s="4">
        <v>138119.1</v>
      </c>
      <c r="AO14" s="4">
        <v>151949.4</v>
      </c>
      <c r="AP14" s="4">
        <v>152017.79999999999</v>
      </c>
      <c r="AQ14" s="4">
        <v>163973.6</v>
      </c>
      <c r="AR14" s="4">
        <v>163411.5</v>
      </c>
      <c r="AS14" s="4">
        <v>162583.6</v>
      </c>
      <c r="AT14" s="4">
        <v>164487.20000000001</v>
      </c>
      <c r="AU14" s="4">
        <v>181902.3</v>
      </c>
      <c r="AV14" s="4">
        <v>177064.8</v>
      </c>
      <c r="AW14" s="4">
        <v>130713.9</v>
      </c>
      <c r="AX14" s="4">
        <v>248226</v>
      </c>
      <c r="AY14" s="4">
        <v>207330.8</v>
      </c>
      <c r="AZ14" s="4">
        <v>193881.9</v>
      </c>
      <c r="BA14" s="4">
        <v>182288</v>
      </c>
      <c r="BB14" s="4">
        <v>204987.3</v>
      </c>
      <c r="BC14" s="4">
        <v>212799.1</v>
      </c>
      <c r="BD14" s="4">
        <v>201614.7</v>
      </c>
      <c r="BE14" s="4">
        <v>205380.9</v>
      </c>
      <c r="BF14" s="4">
        <v>208742.3</v>
      </c>
      <c r="BG14" s="4">
        <v>229073.5</v>
      </c>
      <c r="BH14" s="4">
        <v>213661.2</v>
      </c>
      <c r="BI14" s="4">
        <v>214323.3</v>
      </c>
      <c r="BJ14" s="4">
        <v>218729</v>
      </c>
      <c r="BK14" s="4">
        <v>248183.2</v>
      </c>
      <c r="BL14" s="4">
        <v>221181.8</v>
      </c>
      <c r="BM14" s="4">
        <v>233160.9</v>
      </c>
      <c r="BN14" s="4">
        <v>228320.1</v>
      </c>
      <c r="BO14" s="4">
        <v>253549.6</v>
      </c>
      <c r="BP14" s="4">
        <v>249717.1</v>
      </c>
      <c r="BQ14" s="4">
        <v>263931.3</v>
      </c>
      <c r="BR14" s="4">
        <v>254618.9</v>
      </c>
      <c r="BS14" s="4">
        <v>269834.40000000002</v>
      </c>
      <c r="BT14" s="4">
        <v>275404.5</v>
      </c>
      <c r="BU14" s="4">
        <v>293246.3</v>
      </c>
      <c r="BV14" s="4">
        <v>279856.8</v>
      </c>
      <c r="BW14" s="4">
        <v>300139.59999999998</v>
      </c>
      <c r="BX14" s="4">
        <v>276936.59999999998</v>
      </c>
      <c r="BY14" s="4">
        <v>296603.59999999998</v>
      </c>
      <c r="BZ14" s="4">
        <v>281416.2</v>
      </c>
      <c r="CA14" s="4">
        <v>275310.40000000002</v>
      </c>
      <c r="CB14" s="4">
        <v>246377.1</v>
      </c>
      <c r="CC14" s="4">
        <v>281683</v>
      </c>
      <c r="CD14" s="4">
        <v>254086.5</v>
      </c>
      <c r="CE14" s="4">
        <v>289677.7</v>
      </c>
      <c r="CF14" s="4">
        <v>276568.59999999998</v>
      </c>
      <c r="CG14" s="4">
        <v>291391.5</v>
      </c>
      <c r="CH14" s="4">
        <v>272374.2</v>
      </c>
      <c r="CI14" s="4">
        <v>312048.59999999998</v>
      </c>
      <c r="CJ14" s="4">
        <v>290703.5</v>
      </c>
      <c r="CK14" s="4">
        <v>323019.09999999998</v>
      </c>
      <c r="CL14" s="4">
        <v>361308.8</v>
      </c>
      <c r="CM14" s="4">
        <v>330579.09999999998</v>
      </c>
      <c r="CN14" s="4">
        <v>292373.2</v>
      </c>
      <c r="CO14" s="4">
        <v>387850</v>
      </c>
      <c r="CP14" s="4">
        <v>435501.7</v>
      </c>
      <c r="CQ14" s="4">
        <v>335849.1</v>
      </c>
      <c r="CR14" s="4">
        <v>291525.2</v>
      </c>
      <c r="CS14" s="4">
        <v>411189.3</v>
      </c>
      <c r="CT14" s="4">
        <v>401491.4</v>
      </c>
      <c r="CU14" s="4">
        <v>370590.6</v>
      </c>
      <c r="CV14" s="5">
        <v>379070.3</v>
      </c>
    </row>
    <row r="15" spans="2:102" s="8" customFormat="1" x14ac:dyDescent="0.3">
      <c r="B15" s="117" t="s">
        <v>4</v>
      </c>
      <c r="C15" s="6">
        <v>1180885.8</v>
      </c>
      <c r="D15" s="6">
        <v>1205163.3999999999</v>
      </c>
      <c r="E15" s="6">
        <v>1098948.5</v>
      </c>
      <c r="F15" s="6">
        <v>1102609.3</v>
      </c>
      <c r="G15" s="6">
        <v>1174222.2</v>
      </c>
      <c r="H15" s="6">
        <v>1250181.8</v>
      </c>
      <c r="I15" s="6">
        <v>1191969.8999999999</v>
      </c>
      <c r="J15" s="6">
        <v>1285346.1000000001</v>
      </c>
      <c r="K15" s="6">
        <v>1404604.8</v>
      </c>
      <c r="L15" s="6">
        <v>1416449.3</v>
      </c>
      <c r="M15" s="6">
        <v>1374258</v>
      </c>
      <c r="N15" s="6">
        <v>1491845.9</v>
      </c>
      <c r="O15" s="6">
        <v>1582316.4</v>
      </c>
      <c r="P15" s="6">
        <v>1658469.5</v>
      </c>
      <c r="Q15" s="6">
        <v>1694038.3</v>
      </c>
      <c r="R15" s="6">
        <v>1688530.7</v>
      </c>
      <c r="S15" s="6">
        <v>1869675.2</v>
      </c>
      <c r="T15" s="6">
        <v>1932148.9</v>
      </c>
      <c r="U15" s="6">
        <v>1956909.8</v>
      </c>
      <c r="V15" s="6">
        <v>2085247</v>
      </c>
      <c r="W15" s="6">
        <v>2157053.7000000002</v>
      </c>
      <c r="X15" s="6">
        <v>2305469.7000000002</v>
      </c>
      <c r="Y15" s="6">
        <v>2248664.1</v>
      </c>
      <c r="Z15" s="6">
        <v>2230467.5</v>
      </c>
      <c r="AA15" s="6">
        <v>2298125.7999999998</v>
      </c>
      <c r="AB15" s="6">
        <v>2471283.7000000002</v>
      </c>
      <c r="AC15" s="6">
        <v>2452661</v>
      </c>
      <c r="AD15" s="6">
        <v>2650900.5</v>
      </c>
      <c r="AE15" s="6">
        <v>2810606.2</v>
      </c>
      <c r="AF15" s="6">
        <v>3117394.1</v>
      </c>
      <c r="AG15" s="6">
        <v>3073419.5</v>
      </c>
      <c r="AH15" s="6">
        <v>2648274.2000000002</v>
      </c>
      <c r="AI15" s="6">
        <v>2648036.2999999998</v>
      </c>
      <c r="AJ15" s="6">
        <v>2716211.9</v>
      </c>
      <c r="AK15" s="6">
        <v>2703206</v>
      </c>
      <c r="AL15" s="6">
        <v>2852708.9</v>
      </c>
      <c r="AM15" s="6">
        <v>3190394.5</v>
      </c>
      <c r="AN15" s="6">
        <v>3312502.6</v>
      </c>
      <c r="AO15" s="6">
        <v>3375781.8</v>
      </c>
      <c r="AP15" s="6">
        <v>3346037.1</v>
      </c>
      <c r="AQ15" s="6">
        <v>3747564.6</v>
      </c>
      <c r="AR15" s="6">
        <v>3950259.9</v>
      </c>
      <c r="AS15" s="6">
        <v>3984777.5</v>
      </c>
      <c r="AT15" s="6">
        <v>4242068</v>
      </c>
      <c r="AU15" s="6">
        <v>4455721.5</v>
      </c>
      <c r="AV15" s="6">
        <v>4462019.5999999996</v>
      </c>
      <c r="AW15" s="6">
        <v>4084849.3</v>
      </c>
      <c r="AX15" s="6">
        <v>4609219.7</v>
      </c>
      <c r="AY15" s="6">
        <v>4600022.4000000004</v>
      </c>
      <c r="AZ15" s="6">
        <v>4435724</v>
      </c>
      <c r="BA15" s="6">
        <v>4440293.7</v>
      </c>
      <c r="BB15" s="6">
        <v>4754994.9000000004</v>
      </c>
      <c r="BC15" s="6">
        <v>4786375.7</v>
      </c>
      <c r="BD15" s="6">
        <v>4817910.4000000004</v>
      </c>
      <c r="BE15" s="6">
        <v>4808271.7</v>
      </c>
      <c r="BF15" s="6">
        <v>4841207.2</v>
      </c>
      <c r="BG15" s="6">
        <v>4672310.8</v>
      </c>
      <c r="BH15" s="6">
        <v>4685995.9000000004</v>
      </c>
      <c r="BI15" s="6">
        <v>4618951.2</v>
      </c>
      <c r="BJ15" s="6">
        <v>4901767.0999999996</v>
      </c>
      <c r="BK15" s="6">
        <v>4747347.5999999996</v>
      </c>
      <c r="BL15" s="6">
        <v>4868062.0999999996</v>
      </c>
      <c r="BM15" s="6">
        <v>4860946</v>
      </c>
      <c r="BN15" s="6">
        <v>5306993.2</v>
      </c>
      <c r="BO15" s="6">
        <v>5247101.0999999996</v>
      </c>
      <c r="BP15" s="6">
        <v>5126352.5</v>
      </c>
      <c r="BQ15" s="6">
        <v>5130839.8</v>
      </c>
      <c r="BR15" s="6">
        <v>5567362.5999999996</v>
      </c>
      <c r="BS15" s="6">
        <v>5612577</v>
      </c>
      <c r="BT15" s="6">
        <v>5593713</v>
      </c>
      <c r="BU15" s="6">
        <v>5658705.4000000004</v>
      </c>
      <c r="BV15" s="6">
        <v>5818849.5999999996</v>
      </c>
      <c r="BW15" s="6">
        <v>6614780.5999999996</v>
      </c>
      <c r="BX15" s="6">
        <v>5641521.0999999996</v>
      </c>
      <c r="BY15" s="6">
        <v>5630435.2999999998</v>
      </c>
      <c r="BZ15" s="6">
        <v>5203361.9000000004</v>
      </c>
      <c r="CA15" s="6">
        <v>6390831.0999999996</v>
      </c>
      <c r="CB15" s="6">
        <v>4627646.3</v>
      </c>
      <c r="CC15" s="6">
        <v>4892625.3</v>
      </c>
      <c r="CD15" s="6">
        <v>4991021.3</v>
      </c>
      <c r="CE15" s="6">
        <v>6727645.7999999998</v>
      </c>
      <c r="CF15" s="6">
        <v>5828951.0999999996</v>
      </c>
      <c r="CG15" s="6">
        <v>6012540.0999999996</v>
      </c>
      <c r="CH15" s="6">
        <v>6584069</v>
      </c>
      <c r="CI15" s="6">
        <v>7659247.9000000004</v>
      </c>
      <c r="CJ15" s="6">
        <v>8103173.5</v>
      </c>
      <c r="CK15" s="6">
        <v>8286427.5999999996</v>
      </c>
      <c r="CL15" s="6">
        <v>7982611</v>
      </c>
      <c r="CM15" s="6">
        <v>8566525.3000000007</v>
      </c>
      <c r="CN15" s="6">
        <v>8294349</v>
      </c>
      <c r="CO15" s="6">
        <v>8737058.1999999993</v>
      </c>
      <c r="CP15" s="6">
        <v>8080775.5</v>
      </c>
      <c r="CQ15" s="6">
        <v>9298036.5999999996</v>
      </c>
      <c r="CR15" s="6">
        <v>8954079.0999999996</v>
      </c>
      <c r="CS15" s="6">
        <v>9275331.5999999996</v>
      </c>
      <c r="CT15" s="6">
        <v>8576077.6999999993</v>
      </c>
      <c r="CU15" s="6">
        <v>10023339.1</v>
      </c>
      <c r="CV15" s="7">
        <v>9409976</v>
      </c>
      <c r="CW15" s="4"/>
      <c r="CX15" s="4"/>
    </row>
    <row r="16" spans="2:102" s="8" customFormat="1" ht="15" thickBot="1" x14ac:dyDescent="0.35">
      <c r="B16" s="118" t="s">
        <v>5</v>
      </c>
      <c r="C16" s="9">
        <v>828265.3</v>
      </c>
      <c r="D16" s="9">
        <v>866573.8</v>
      </c>
      <c r="E16" s="9">
        <v>813551.5</v>
      </c>
      <c r="F16" s="9">
        <v>842262.4</v>
      </c>
      <c r="G16" s="9">
        <v>903277</v>
      </c>
      <c r="H16" s="9">
        <v>948076</v>
      </c>
      <c r="I16" s="9">
        <v>877854.9</v>
      </c>
      <c r="J16" s="9">
        <v>905578.1</v>
      </c>
      <c r="K16" s="9">
        <v>977493.6</v>
      </c>
      <c r="L16" s="9">
        <v>1024263.6</v>
      </c>
      <c r="M16" s="9">
        <v>992265.5</v>
      </c>
      <c r="N16" s="9">
        <v>1063159.3</v>
      </c>
      <c r="O16" s="9">
        <v>1104965.7</v>
      </c>
      <c r="P16" s="9">
        <v>1165141</v>
      </c>
      <c r="Q16" s="9">
        <v>1141885.6000000001</v>
      </c>
      <c r="R16" s="9">
        <v>1089046.8</v>
      </c>
      <c r="S16" s="9">
        <v>1252573.8999999999</v>
      </c>
      <c r="T16" s="9">
        <v>1239375.5</v>
      </c>
      <c r="U16" s="9">
        <v>1233411.5</v>
      </c>
      <c r="V16" s="9">
        <v>1264073.1000000001</v>
      </c>
      <c r="W16" s="9">
        <v>1333022.8</v>
      </c>
      <c r="X16" s="9">
        <v>1410750.9</v>
      </c>
      <c r="Y16" s="9">
        <v>1391121.1</v>
      </c>
      <c r="Z16" s="9">
        <v>1400851.2</v>
      </c>
      <c r="AA16" s="9">
        <v>1521056</v>
      </c>
      <c r="AB16" s="9">
        <v>1574220.1</v>
      </c>
      <c r="AC16" s="9">
        <v>1563221.7</v>
      </c>
      <c r="AD16" s="9">
        <v>1565991.2</v>
      </c>
      <c r="AE16" s="9">
        <v>1635786.2</v>
      </c>
      <c r="AF16" s="9">
        <v>1822273.7</v>
      </c>
      <c r="AG16" s="9">
        <v>1820994.1</v>
      </c>
      <c r="AH16" s="9">
        <v>1851678</v>
      </c>
      <c r="AI16" s="9">
        <v>1991331.8</v>
      </c>
      <c r="AJ16" s="9">
        <v>2075606.2</v>
      </c>
      <c r="AK16" s="9">
        <v>1963097.8</v>
      </c>
      <c r="AL16" s="9">
        <v>1974910.2</v>
      </c>
      <c r="AM16" s="9">
        <v>2245102.1</v>
      </c>
      <c r="AN16" s="9">
        <v>2348211.5</v>
      </c>
      <c r="AO16" s="9">
        <v>2401126.6</v>
      </c>
      <c r="AP16" s="9">
        <v>2270942.7999999998</v>
      </c>
      <c r="AQ16" s="9">
        <v>2500948.1</v>
      </c>
      <c r="AR16" s="9">
        <v>2696297.1</v>
      </c>
      <c r="AS16" s="9">
        <v>2722767.8</v>
      </c>
      <c r="AT16" s="9">
        <v>2943785.1</v>
      </c>
      <c r="AU16" s="9">
        <v>2993490.3</v>
      </c>
      <c r="AV16" s="9">
        <v>3205306.9</v>
      </c>
      <c r="AW16" s="9">
        <v>2804435</v>
      </c>
      <c r="AX16" s="9">
        <v>3328886.8</v>
      </c>
      <c r="AY16" s="9">
        <v>3379594.8</v>
      </c>
      <c r="AZ16" s="9">
        <v>3403083.4</v>
      </c>
      <c r="BA16" s="9">
        <v>3403137.8</v>
      </c>
      <c r="BB16" s="9">
        <v>3515113</v>
      </c>
      <c r="BC16" s="9">
        <v>3717486.2</v>
      </c>
      <c r="BD16" s="9">
        <v>3639461.7</v>
      </c>
      <c r="BE16" s="9">
        <v>3686565.3</v>
      </c>
      <c r="BF16" s="9">
        <v>3933910.8</v>
      </c>
      <c r="BG16" s="9">
        <v>3981086.4</v>
      </c>
      <c r="BH16" s="9">
        <v>3885991.6</v>
      </c>
      <c r="BI16" s="9">
        <v>3967459.2</v>
      </c>
      <c r="BJ16" s="9">
        <v>4246600.8</v>
      </c>
      <c r="BK16" s="9">
        <v>4248431.3</v>
      </c>
      <c r="BL16" s="9">
        <v>4213721.9000000004</v>
      </c>
      <c r="BM16" s="9">
        <v>4189984.7</v>
      </c>
      <c r="BN16" s="9">
        <v>4480847.0999999996</v>
      </c>
      <c r="BO16" s="9">
        <v>4489621.3</v>
      </c>
      <c r="BP16" s="9">
        <v>4400566.7</v>
      </c>
      <c r="BQ16" s="9">
        <v>4423667.7</v>
      </c>
      <c r="BR16" s="9">
        <v>4672674.3</v>
      </c>
      <c r="BS16" s="9">
        <v>4750980.7</v>
      </c>
      <c r="BT16" s="9">
        <v>4658358</v>
      </c>
      <c r="BU16" s="9">
        <v>4691457.4000000004</v>
      </c>
      <c r="BV16" s="9">
        <v>4873190.9000000004</v>
      </c>
      <c r="BW16" s="9">
        <v>5792921.5999999996</v>
      </c>
      <c r="BX16" s="9">
        <v>4878514.5999999996</v>
      </c>
      <c r="BY16" s="9">
        <v>4900879.8</v>
      </c>
      <c r="BZ16" s="9">
        <v>4347007</v>
      </c>
      <c r="CA16" s="9">
        <v>5830249.2999999998</v>
      </c>
      <c r="CB16" s="9">
        <v>4324587.8</v>
      </c>
      <c r="CC16" s="9">
        <v>4446232.9000000004</v>
      </c>
      <c r="CD16" s="9">
        <v>4420588</v>
      </c>
      <c r="CE16" s="9">
        <v>5989578.7999999998</v>
      </c>
      <c r="CF16" s="9">
        <v>4833924.0999999996</v>
      </c>
      <c r="CG16" s="9">
        <v>4971366</v>
      </c>
      <c r="CH16" s="9">
        <v>5122834.0999999996</v>
      </c>
      <c r="CI16" s="9">
        <v>6086985</v>
      </c>
      <c r="CJ16" s="9">
        <v>5939994.7000000002</v>
      </c>
      <c r="CK16" s="9">
        <v>5995978.4000000004</v>
      </c>
      <c r="CL16" s="9">
        <v>5790191.7999999998</v>
      </c>
      <c r="CM16" s="9">
        <v>6995017.4000000004</v>
      </c>
      <c r="CN16" s="9">
        <v>6655462.0999999996</v>
      </c>
      <c r="CO16" s="9">
        <v>7063312.7000000002</v>
      </c>
      <c r="CP16" s="9">
        <v>6529531.7000000002</v>
      </c>
      <c r="CQ16" s="9">
        <v>7809491</v>
      </c>
      <c r="CR16" s="9">
        <v>7234102.5999999996</v>
      </c>
      <c r="CS16" s="9">
        <v>7813435.7000000002</v>
      </c>
      <c r="CT16" s="9">
        <v>7113534.7000000002</v>
      </c>
      <c r="CU16" s="9">
        <v>8570484.5999999996</v>
      </c>
      <c r="CV16" s="10">
        <v>7853148.5999999996</v>
      </c>
      <c r="CW16"/>
      <c r="CX16"/>
    </row>
    <row r="17" spans="1:100" x14ac:dyDescent="0.3">
      <c r="B17" s="119" t="s">
        <v>6</v>
      </c>
    </row>
    <row r="19" spans="1:100" ht="15" thickBot="1" x14ac:dyDescent="0.35"/>
    <row r="20" spans="1:100" ht="15" customHeight="1" x14ac:dyDescent="0.3">
      <c r="B20" s="123" t="s">
        <v>427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6"/>
    </row>
    <row r="21" spans="1:100" ht="15" customHeight="1" thickBot="1" x14ac:dyDescent="0.35"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30"/>
    </row>
    <row r="22" spans="1:100" ht="15" thickBot="1" x14ac:dyDescent="0.35"/>
    <row r="23" spans="1:100" ht="31.8" thickBot="1" x14ac:dyDescent="0.35">
      <c r="B23" s="114" t="s">
        <v>105</v>
      </c>
      <c r="C23" s="115" t="s">
        <v>7</v>
      </c>
      <c r="D23" s="115" t="s">
        <v>8</v>
      </c>
      <c r="E23" s="115" t="s">
        <v>9</v>
      </c>
      <c r="F23" s="115" t="s">
        <v>10</v>
      </c>
      <c r="G23" s="115" t="s">
        <v>11</v>
      </c>
      <c r="H23" s="115" t="s">
        <v>12</v>
      </c>
      <c r="I23" s="115" t="s">
        <v>13</v>
      </c>
      <c r="J23" s="115" t="s">
        <v>14</v>
      </c>
      <c r="K23" s="115" t="s">
        <v>15</v>
      </c>
      <c r="L23" s="115" t="s">
        <v>16</v>
      </c>
      <c r="M23" s="115" t="s">
        <v>18</v>
      </c>
      <c r="N23" s="115" t="s">
        <v>17</v>
      </c>
      <c r="O23" s="115" t="s">
        <v>19</v>
      </c>
      <c r="P23" s="115" t="s">
        <v>20</v>
      </c>
      <c r="Q23" s="115" t="s">
        <v>21</v>
      </c>
      <c r="R23" s="115" t="s">
        <v>22</v>
      </c>
      <c r="S23" s="115" t="s">
        <v>23</v>
      </c>
      <c r="T23" s="115" t="s">
        <v>24</v>
      </c>
      <c r="U23" s="115" t="s">
        <v>26</v>
      </c>
      <c r="V23" s="115" t="s">
        <v>25</v>
      </c>
      <c r="W23" s="115" t="s">
        <v>27</v>
      </c>
      <c r="X23" s="115" t="s">
        <v>28</v>
      </c>
      <c r="Y23" s="115" t="s">
        <v>29</v>
      </c>
      <c r="Z23" s="115" t="s">
        <v>30</v>
      </c>
      <c r="AA23" s="115" t="s">
        <v>31</v>
      </c>
      <c r="AB23" s="115" t="s">
        <v>32</v>
      </c>
      <c r="AC23" s="115" t="s">
        <v>33</v>
      </c>
      <c r="AD23" s="115" t="s">
        <v>34</v>
      </c>
      <c r="AE23" s="115" t="s">
        <v>35</v>
      </c>
      <c r="AF23" s="115" t="s">
        <v>36</v>
      </c>
      <c r="AG23" s="115" t="s">
        <v>37</v>
      </c>
      <c r="AH23" s="115" t="s">
        <v>38</v>
      </c>
      <c r="AI23" s="115" t="s">
        <v>39</v>
      </c>
      <c r="AJ23" s="115" t="s">
        <v>40</v>
      </c>
      <c r="AK23" s="115" t="s">
        <v>41</v>
      </c>
      <c r="AL23" s="115" t="s">
        <v>42</v>
      </c>
      <c r="AM23" s="115" t="s">
        <v>43</v>
      </c>
      <c r="AN23" s="115" t="s">
        <v>44</v>
      </c>
      <c r="AO23" s="115" t="s">
        <v>45</v>
      </c>
      <c r="AP23" s="115" t="s">
        <v>46</v>
      </c>
      <c r="AQ23" s="115" t="s">
        <v>47</v>
      </c>
      <c r="AR23" s="115" t="s">
        <v>48</v>
      </c>
      <c r="AS23" s="115" t="s">
        <v>49</v>
      </c>
      <c r="AT23" s="115" t="s">
        <v>50</v>
      </c>
      <c r="AU23" s="115" t="s">
        <v>51</v>
      </c>
      <c r="AV23" s="115" t="s">
        <v>52</v>
      </c>
      <c r="AW23" s="115" t="s">
        <v>53</v>
      </c>
      <c r="AX23" s="115" t="s">
        <v>54</v>
      </c>
      <c r="AY23" s="115" t="s">
        <v>55</v>
      </c>
      <c r="AZ23" s="115" t="s">
        <v>56</v>
      </c>
      <c r="BA23" s="115" t="s">
        <v>57</v>
      </c>
      <c r="BB23" s="115" t="s">
        <v>58</v>
      </c>
      <c r="BC23" s="115" t="s">
        <v>59</v>
      </c>
      <c r="BD23" s="115" t="s">
        <v>60</v>
      </c>
      <c r="BE23" s="115" t="s">
        <v>61</v>
      </c>
      <c r="BF23" s="115" t="s">
        <v>62</v>
      </c>
      <c r="BG23" s="115" t="s">
        <v>63</v>
      </c>
      <c r="BH23" s="115" t="s">
        <v>64</v>
      </c>
      <c r="BI23" s="115" t="s">
        <v>65</v>
      </c>
      <c r="BJ23" s="115" t="s">
        <v>66</v>
      </c>
      <c r="BK23" s="115" t="s">
        <v>67</v>
      </c>
      <c r="BL23" s="115" t="s">
        <v>71</v>
      </c>
      <c r="BM23" s="115" t="s">
        <v>70</v>
      </c>
      <c r="BN23" s="115" t="s">
        <v>69</v>
      </c>
      <c r="BO23" s="115" t="s">
        <v>68</v>
      </c>
      <c r="BP23" s="115" t="s">
        <v>74</v>
      </c>
      <c r="BQ23" s="115" t="s">
        <v>73</v>
      </c>
      <c r="BR23" s="115" t="s">
        <v>72</v>
      </c>
      <c r="BS23" s="115" t="s">
        <v>75</v>
      </c>
      <c r="BT23" s="115" t="s">
        <v>76</v>
      </c>
      <c r="BU23" s="115" t="s">
        <v>77</v>
      </c>
      <c r="BV23" s="115" t="s">
        <v>78</v>
      </c>
      <c r="BW23" s="115" t="s">
        <v>79</v>
      </c>
      <c r="BX23" s="115" t="s">
        <v>80</v>
      </c>
      <c r="BY23" s="115" t="s">
        <v>81</v>
      </c>
      <c r="BZ23" s="115" t="s">
        <v>82</v>
      </c>
      <c r="CA23" s="115" t="s">
        <v>83</v>
      </c>
      <c r="CB23" s="115" t="s">
        <v>84</v>
      </c>
      <c r="CC23" s="115" t="s">
        <v>85</v>
      </c>
      <c r="CD23" s="115" t="s">
        <v>86</v>
      </c>
      <c r="CE23" s="115" t="s">
        <v>87</v>
      </c>
      <c r="CF23" s="115" t="s">
        <v>88</v>
      </c>
      <c r="CG23" s="115" t="s">
        <v>89</v>
      </c>
      <c r="CH23" s="115" t="s">
        <v>90</v>
      </c>
      <c r="CI23" s="115" t="s">
        <v>91</v>
      </c>
      <c r="CJ23" s="115" t="s">
        <v>92</v>
      </c>
      <c r="CK23" s="115" t="s">
        <v>93</v>
      </c>
      <c r="CL23" s="115" t="s">
        <v>94</v>
      </c>
      <c r="CM23" s="115" t="s">
        <v>95</v>
      </c>
      <c r="CN23" s="115" t="s">
        <v>96</v>
      </c>
      <c r="CO23" s="115" t="s">
        <v>97</v>
      </c>
      <c r="CP23" s="115" t="s">
        <v>98</v>
      </c>
      <c r="CQ23" s="115" t="s">
        <v>99</v>
      </c>
      <c r="CR23" s="115" t="s">
        <v>100</v>
      </c>
      <c r="CS23" s="115" t="s">
        <v>101</v>
      </c>
      <c r="CT23" s="115" t="s">
        <v>102</v>
      </c>
      <c r="CU23" s="115" t="s">
        <v>103</v>
      </c>
      <c r="CV23" s="120" t="s">
        <v>104</v>
      </c>
    </row>
    <row r="24" spans="1:100" ht="15" thickBot="1" x14ac:dyDescent="0.35"/>
    <row r="25" spans="1:100" x14ac:dyDescent="0.3">
      <c r="B25" s="121" t="s">
        <v>430</v>
      </c>
      <c r="C25" s="2">
        <v>102888.7</v>
      </c>
      <c r="D25" s="2">
        <v>104085.9</v>
      </c>
      <c r="E25" s="2">
        <v>93489.1</v>
      </c>
      <c r="F25" s="2">
        <v>107199.4</v>
      </c>
      <c r="G25" s="2">
        <v>121204.6</v>
      </c>
      <c r="H25" s="2">
        <v>114366.7</v>
      </c>
      <c r="I25" s="2">
        <v>80672.800000000003</v>
      </c>
      <c r="J25" s="2">
        <v>96138.9</v>
      </c>
      <c r="K25" s="2">
        <v>119359.5</v>
      </c>
      <c r="L25" s="2">
        <v>126731</v>
      </c>
      <c r="M25" s="2">
        <v>109296</v>
      </c>
      <c r="N25" s="2">
        <v>125560.6</v>
      </c>
      <c r="O25" s="2">
        <v>151819.9</v>
      </c>
      <c r="P25" s="2">
        <v>149723.70000000001</v>
      </c>
      <c r="Q25" s="2">
        <v>106373.4</v>
      </c>
      <c r="R25" s="2">
        <v>103550</v>
      </c>
      <c r="S25" s="2">
        <v>132533.79999999999</v>
      </c>
      <c r="T25" s="2">
        <v>135620.1</v>
      </c>
      <c r="U25" s="2">
        <v>113336</v>
      </c>
      <c r="V25" s="2">
        <v>133018.1</v>
      </c>
      <c r="W25" s="2">
        <v>155202.5</v>
      </c>
      <c r="X25" s="2">
        <v>149668.70000000001</v>
      </c>
      <c r="Y25" s="2">
        <v>135038.39999999999</v>
      </c>
      <c r="Z25" s="2">
        <v>129316.4</v>
      </c>
      <c r="AA25" s="2">
        <v>166822.1</v>
      </c>
      <c r="AB25" s="2">
        <v>168665.2</v>
      </c>
      <c r="AC25" s="2">
        <v>145599.70000000001</v>
      </c>
      <c r="AD25" s="2">
        <v>143479</v>
      </c>
      <c r="AE25" s="2">
        <v>165516</v>
      </c>
      <c r="AF25" s="2">
        <v>171467.2</v>
      </c>
      <c r="AG25" s="2">
        <v>138329.20000000001</v>
      </c>
      <c r="AH25" s="2">
        <v>171216.6</v>
      </c>
      <c r="AI25" s="2">
        <v>209738.7</v>
      </c>
      <c r="AJ25" s="2">
        <v>230009.5</v>
      </c>
      <c r="AK25" s="2">
        <v>197798.7</v>
      </c>
      <c r="AL25" s="2">
        <v>237291.1</v>
      </c>
      <c r="AM25" s="2">
        <v>263414.7</v>
      </c>
      <c r="AN25" s="2">
        <v>255763.4</v>
      </c>
      <c r="AO25" s="2">
        <v>227501.6</v>
      </c>
      <c r="AP25" s="2">
        <v>249368.3</v>
      </c>
      <c r="AQ25" s="2">
        <v>294711.7</v>
      </c>
      <c r="AR25" s="2">
        <v>295967.7</v>
      </c>
      <c r="AS25" s="2">
        <v>255101.8</v>
      </c>
      <c r="AT25" s="2">
        <v>282246.7</v>
      </c>
      <c r="AU25" s="2">
        <v>353078.4</v>
      </c>
      <c r="AV25" s="2">
        <v>375326.5</v>
      </c>
      <c r="AW25" s="2">
        <v>324424.40000000002</v>
      </c>
      <c r="AX25" s="2">
        <v>360865.7</v>
      </c>
      <c r="AY25" s="2">
        <v>433115.4</v>
      </c>
      <c r="AZ25" s="2">
        <v>430232.3</v>
      </c>
      <c r="BA25" s="2">
        <v>381147.1</v>
      </c>
      <c r="BB25" s="2">
        <v>418189.3</v>
      </c>
      <c r="BC25" s="2">
        <v>474552.1</v>
      </c>
      <c r="BD25" s="2">
        <v>480259.9</v>
      </c>
      <c r="BE25" s="2">
        <v>403803.2</v>
      </c>
      <c r="BF25" s="2">
        <v>452600.8</v>
      </c>
      <c r="BG25" s="2">
        <v>522197.2</v>
      </c>
      <c r="BH25" s="2">
        <v>524553.6</v>
      </c>
      <c r="BI25" s="2">
        <v>448211</v>
      </c>
      <c r="BJ25" s="2">
        <v>493526.2</v>
      </c>
      <c r="BK25" s="2">
        <v>568759.5</v>
      </c>
      <c r="BL25" s="2">
        <v>584472.30000000005</v>
      </c>
      <c r="BM25" s="2">
        <v>497971.6</v>
      </c>
      <c r="BN25" s="2">
        <v>538479.6</v>
      </c>
      <c r="BO25" s="2">
        <v>620483.69999999995</v>
      </c>
      <c r="BP25" s="2">
        <v>610058.4</v>
      </c>
      <c r="BQ25" s="2">
        <v>517985.2</v>
      </c>
      <c r="BR25" s="2">
        <v>576072.69999999995</v>
      </c>
      <c r="BS25" s="2">
        <v>666677.9</v>
      </c>
      <c r="BT25" s="2">
        <v>681338.4</v>
      </c>
      <c r="BU25" s="2">
        <v>580703.80000000005</v>
      </c>
      <c r="BV25" s="2">
        <v>621812.9</v>
      </c>
      <c r="BW25" s="2">
        <v>709992.2</v>
      </c>
      <c r="BX25" s="2">
        <v>703222.5</v>
      </c>
      <c r="BY25" s="2">
        <v>591632.19999999995</v>
      </c>
      <c r="BZ25" s="2">
        <v>645707.1</v>
      </c>
      <c r="CA25" s="2">
        <v>722876</v>
      </c>
      <c r="CB25" s="2">
        <v>724696.2</v>
      </c>
      <c r="CC25" s="2">
        <v>587354.6</v>
      </c>
      <c r="CD25" s="2">
        <v>647687.19999999995</v>
      </c>
      <c r="CE25" s="2">
        <v>745140.5</v>
      </c>
      <c r="CF25" s="2">
        <v>747573.4</v>
      </c>
      <c r="CG25" s="2">
        <v>635927.69999999995</v>
      </c>
      <c r="CH25" s="2">
        <v>697430.4</v>
      </c>
      <c r="CI25" s="2">
        <v>869985</v>
      </c>
      <c r="CJ25" s="2">
        <v>907971</v>
      </c>
      <c r="CK25" s="2">
        <v>767935</v>
      </c>
      <c r="CL25" s="2">
        <v>864519</v>
      </c>
      <c r="CM25" s="2">
        <v>1111296.1000000001</v>
      </c>
      <c r="CN25" s="2">
        <v>1235881.3999999999</v>
      </c>
      <c r="CO25" s="2">
        <v>1038558.3</v>
      </c>
      <c r="CP25" s="2">
        <v>1116853.3</v>
      </c>
      <c r="CQ25" s="2">
        <v>1231279.8999999999</v>
      </c>
      <c r="CR25" s="2">
        <v>1355763</v>
      </c>
      <c r="CS25" s="2">
        <v>1190953.2</v>
      </c>
      <c r="CT25" s="2">
        <v>1261949.8</v>
      </c>
      <c r="CU25" s="2">
        <v>1408190.2</v>
      </c>
      <c r="CV25" s="3">
        <v>1418472.5</v>
      </c>
    </row>
    <row r="26" spans="1:100" x14ac:dyDescent="0.3">
      <c r="B26" s="122" t="s">
        <v>454</v>
      </c>
      <c r="C26" s="4">
        <v>-19085.7</v>
      </c>
      <c r="D26" s="4">
        <v>-19889.099999999999</v>
      </c>
      <c r="E26" s="4">
        <v>-19658.5</v>
      </c>
      <c r="F26" s="4">
        <v>-18059.7</v>
      </c>
      <c r="G26" s="4">
        <v>-19162.8</v>
      </c>
      <c r="H26" s="4">
        <v>-19582.099999999999</v>
      </c>
      <c r="I26" s="4">
        <v>-19876.900000000001</v>
      </c>
      <c r="J26" s="4">
        <v>-19392.2</v>
      </c>
      <c r="K26" s="4">
        <v>-21324.7</v>
      </c>
      <c r="L26" s="4">
        <v>-21906.2</v>
      </c>
      <c r="M26" s="4">
        <v>-21937.3</v>
      </c>
      <c r="N26" s="4">
        <v>-20947.8</v>
      </c>
      <c r="O26" s="4">
        <v>-22633</v>
      </c>
      <c r="P26" s="4">
        <v>-22869.599999999999</v>
      </c>
      <c r="Q26" s="4">
        <v>-23610.400000000001</v>
      </c>
      <c r="R26" s="4">
        <v>-21990.1</v>
      </c>
      <c r="S26" s="4">
        <v>-24030</v>
      </c>
      <c r="T26" s="4">
        <v>-26665.8</v>
      </c>
      <c r="U26" s="4">
        <v>-28581</v>
      </c>
      <c r="V26" s="4">
        <v>-28735.200000000001</v>
      </c>
      <c r="W26" s="4">
        <v>-33860</v>
      </c>
      <c r="X26" s="4">
        <v>-39992.699999999997</v>
      </c>
      <c r="Y26" s="4">
        <v>-43372.7</v>
      </c>
      <c r="Z26" s="4">
        <v>-43291.7</v>
      </c>
      <c r="AA26" s="4">
        <v>-51007.199999999997</v>
      </c>
      <c r="AB26" s="4">
        <v>-59453.5</v>
      </c>
      <c r="AC26" s="4">
        <v>-62580.5</v>
      </c>
      <c r="AD26" s="4">
        <v>-62510.8</v>
      </c>
      <c r="AE26" s="4">
        <v>-71278</v>
      </c>
      <c r="AF26" s="4">
        <v>-78026.100000000006</v>
      </c>
      <c r="AG26" s="4">
        <v>-81657.399999999994</v>
      </c>
      <c r="AH26" s="4">
        <v>-67087.5</v>
      </c>
      <c r="AI26" s="4">
        <v>-72681.100000000006</v>
      </c>
      <c r="AJ26" s="4">
        <v>-76190.5</v>
      </c>
      <c r="AK26" s="4">
        <v>-80995.100000000006</v>
      </c>
      <c r="AL26" s="4">
        <v>-73229.3</v>
      </c>
      <c r="AM26" s="4">
        <v>-77961.3</v>
      </c>
      <c r="AN26" s="4">
        <v>-77438.399999999994</v>
      </c>
      <c r="AO26" s="4">
        <v>-80432.399999999994</v>
      </c>
      <c r="AP26" s="4">
        <v>-77332</v>
      </c>
      <c r="AQ26" s="4">
        <v>-87338.2</v>
      </c>
      <c r="AR26" s="4">
        <v>-91949.6</v>
      </c>
      <c r="AS26" s="4">
        <v>-92970.8</v>
      </c>
      <c r="AT26" s="4">
        <v>-93369.4</v>
      </c>
      <c r="AU26" s="4">
        <v>-101839.8</v>
      </c>
      <c r="AV26" s="4">
        <v>-101912.7</v>
      </c>
      <c r="AW26" s="4">
        <v>-98659.4</v>
      </c>
      <c r="AX26" s="4">
        <v>-92862.2</v>
      </c>
      <c r="AY26" s="4">
        <v>-102961.2</v>
      </c>
      <c r="AZ26" s="4">
        <v>-95190.5</v>
      </c>
      <c r="BA26" s="4">
        <v>-109131.1</v>
      </c>
      <c r="BB26" s="4">
        <v>-94856.2</v>
      </c>
      <c r="BC26" s="4">
        <v>-100289.9</v>
      </c>
      <c r="BD26" s="4">
        <v>-105249.4</v>
      </c>
      <c r="BE26" s="4">
        <v>-102568.6</v>
      </c>
      <c r="BF26" s="4">
        <v>-95700.1</v>
      </c>
      <c r="BG26" s="4">
        <v>-104284.3</v>
      </c>
      <c r="BH26" s="4">
        <v>-107958.9</v>
      </c>
      <c r="BI26" s="4">
        <v>-106510.9</v>
      </c>
      <c r="BJ26" s="4">
        <v>-99827.9</v>
      </c>
      <c r="BK26" s="4">
        <v>-112499.7</v>
      </c>
      <c r="BL26" s="4">
        <v>-120175.4</v>
      </c>
      <c r="BM26" s="4">
        <v>-119748.5</v>
      </c>
      <c r="BN26" s="4">
        <v>-111536.3</v>
      </c>
      <c r="BO26" s="4">
        <v>-121679.2</v>
      </c>
      <c r="BP26" s="4">
        <v>-122967.3</v>
      </c>
      <c r="BQ26" s="4">
        <v>-123716.5</v>
      </c>
      <c r="BR26" s="4">
        <v>-119555</v>
      </c>
      <c r="BS26" s="4">
        <v>-130183.6</v>
      </c>
      <c r="BT26" s="4">
        <v>-136206.6</v>
      </c>
      <c r="BU26" s="4">
        <v>-136808.79999999999</v>
      </c>
      <c r="BV26" s="4">
        <v>-120986</v>
      </c>
      <c r="BW26" s="4">
        <v>-122638.5</v>
      </c>
      <c r="BX26" s="4">
        <v>-125823.7</v>
      </c>
      <c r="BY26" s="4">
        <v>-126702.2</v>
      </c>
      <c r="BZ26" s="4">
        <v>-111227.7</v>
      </c>
      <c r="CA26" s="4">
        <v>-121091.6</v>
      </c>
      <c r="CB26" s="4">
        <v>-120498.3</v>
      </c>
      <c r="CC26" s="4">
        <v>-125981</v>
      </c>
      <c r="CD26" s="4">
        <v>-111860.1</v>
      </c>
      <c r="CE26" s="4">
        <v>-119273.4</v>
      </c>
      <c r="CF26" s="4">
        <v>-118144.2</v>
      </c>
      <c r="CG26" s="4">
        <v>-120616.1</v>
      </c>
      <c r="CH26" s="4">
        <v>-109437.2</v>
      </c>
      <c r="CI26" s="4">
        <v>-121903.2</v>
      </c>
      <c r="CJ26" s="4">
        <v>-122088.7</v>
      </c>
      <c r="CK26" s="4">
        <v>-126188.4</v>
      </c>
      <c r="CL26" s="4">
        <v>-116652.7</v>
      </c>
      <c r="CM26" s="4">
        <v>-155895.20000000001</v>
      </c>
      <c r="CN26" s="4">
        <v>-141085.1</v>
      </c>
      <c r="CO26" s="4">
        <v>-161643.6</v>
      </c>
      <c r="CP26" s="4">
        <v>-151081.1</v>
      </c>
      <c r="CQ26" s="4">
        <v>-179866.8</v>
      </c>
      <c r="CR26" s="4">
        <v>-163732.20000000001</v>
      </c>
      <c r="CS26" s="4">
        <v>-187952.5</v>
      </c>
      <c r="CT26" s="4">
        <v>-175314.5</v>
      </c>
      <c r="CU26" s="4">
        <v>-196878.9</v>
      </c>
      <c r="CV26" s="5">
        <v>-182071.9</v>
      </c>
    </row>
    <row r="27" spans="1:100" x14ac:dyDescent="0.3">
      <c r="B27" s="116" t="s">
        <v>437</v>
      </c>
      <c r="C27" s="4">
        <v>304198.59999999998</v>
      </c>
      <c r="D27" s="4">
        <v>284470.8</v>
      </c>
      <c r="E27" s="4">
        <v>236410.3</v>
      </c>
      <c r="F27" s="4">
        <v>218561.3</v>
      </c>
      <c r="G27" s="4">
        <v>238679</v>
      </c>
      <c r="H27" s="4">
        <v>260578.5</v>
      </c>
      <c r="I27" s="4">
        <v>268807.40000000002</v>
      </c>
      <c r="J27" s="4">
        <v>325036</v>
      </c>
      <c r="K27" s="4">
        <v>373177.5</v>
      </c>
      <c r="L27" s="4">
        <v>347212.9</v>
      </c>
      <c r="M27" s="4">
        <v>334689.40000000002</v>
      </c>
      <c r="N27" s="4">
        <v>382397.2</v>
      </c>
      <c r="O27" s="4">
        <v>436921</v>
      </c>
      <c r="P27" s="4">
        <v>443191</v>
      </c>
      <c r="Q27" s="4">
        <v>500834.9</v>
      </c>
      <c r="R27" s="4">
        <v>538709</v>
      </c>
      <c r="S27" s="4">
        <v>571443.6</v>
      </c>
      <c r="T27" s="4">
        <v>629427.5</v>
      </c>
      <c r="U27" s="4">
        <v>648124.30000000005</v>
      </c>
      <c r="V27" s="4">
        <v>732623.6</v>
      </c>
      <c r="W27" s="4">
        <v>745432.8</v>
      </c>
      <c r="X27" s="4">
        <v>813487.9</v>
      </c>
      <c r="Y27" s="4">
        <v>755404.2</v>
      </c>
      <c r="Z27" s="4">
        <v>755404.1</v>
      </c>
      <c r="AA27" s="4">
        <v>712200.8</v>
      </c>
      <c r="AB27" s="4">
        <v>800587.9</v>
      </c>
      <c r="AC27" s="4">
        <v>787486</v>
      </c>
      <c r="AD27" s="4">
        <v>931195.2</v>
      </c>
      <c r="AE27" s="4">
        <v>1037140.9</v>
      </c>
      <c r="AF27" s="4">
        <v>1107409</v>
      </c>
      <c r="AG27" s="4">
        <v>1068716.2</v>
      </c>
      <c r="AH27" s="4">
        <v>738614.8</v>
      </c>
      <c r="AI27" s="4">
        <v>617944.5</v>
      </c>
      <c r="AJ27" s="4">
        <v>563836.6</v>
      </c>
      <c r="AK27" s="4">
        <v>638639.6</v>
      </c>
      <c r="AL27" s="4">
        <v>737969.3</v>
      </c>
      <c r="AM27" s="4">
        <v>798677.8</v>
      </c>
      <c r="AN27" s="4">
        <v>801851.7</v>
      </c>
      <c r="AO27" s="4">
        <v>816335.4</v>
      </c>
      <c r="AP27" s="4">
        <v>887183.2</v>
      </c>
      <c r="AQ27" s="4">
        <v>1041828.3</v>
      </c>
      <c r="AR27" s="4">
        <v>992318.7</v>
      </c>
      <c r="AS27" s="4">
        <v>1024954.5</v>
      </c>
      <c r="AT27" s="4">
        <v>1088912.3999999999</v>
      </c>
      <c r="AU27" s="4">
        <v>1244439.5</v>
      </c>
      <c r="AV27" s="4">
        <v>1035747.4</v>
      </c>
      <c r="AW27" s="4">
        <v>1090186.3</v>
      </c>
      <c r="AX27" s="4">
        <v>1072881.8</v>
      </c>
      <c r="AY27" s="4">
        <v>1084089.1000000001</v>
      </c>
      <c r="AZ27" s="4">
        <v>883748.7</v>
      </c>
      <c r="BA27" s="4">
        <v>820804.8</v>
      </c>
      <c r="BB27" s="4">
        <v>998937.4</v>
      </c>
      <c r="BC27" s="4">
        <v>814800</v>
      </c>
      <c r="BD27" s="4">
        <v>873512.7</v>
      </c>
      <c r="BE27" s="4">
        <v>827901.9</v>
      </c>
      <c r="BF27" s="4">
        <v>694620.4</v>
      </c>
      <c r="BG27" s="4">
        <v>587684.19999999995</v>
      </c>
      <c r="BH27" s="4">
        <v>642481.6</v>
      </c>
      <c r="BI27" s="4">
        <v>535244.80000000005</v>
      </c>
      <c r="BJ27" s="4">
        <v>533625.4</v>
      </c>
      <c r="BK27" s="4">
        <v>440571.5</v>
      </c>
      <c r="BL27" s="4">
        <v>518144.3</v>
      </c>
      <c r="BM27" s="4">
        <v>535495</v>
      </c>
      <c r="BN27" s="4">
        <v>679800.2</v>
      </c>
      <c r="BO27" s="4">
        <v>611969.19999999995</v>
      </c>
      <c r="BP27" s="4">
        <v>589726.4</v>
      </c>
      <c r="BQ27" s="4">
        <v>572235.69999999995</v>
      </c>
      <c r="BR27" s="4">
        <v>707976.7</v>
      </c>
      <c r="BS27" s="4">
        <v>727838</v>
      </c>
      <c r="BT27" s="4">
        <v>768899.6</v>
      </c>
      <c r="BU27" s="4">
        <v>799080.3</v>
      </c>
      <c r="BV27" s="4">
        <v>818877</v>
      </c>
      <c r="BW27" s="4">
        <v>766911.9</v>
      </c>
      <c r="BX27" s="4">
        <v>632141.30000000005</v>
      </c>
      <c r="BY27" s="4">
        <v>618227.30000000005</v>
      </c>
      <c r="BZ27" s="4">
        <v>714963.5</v>
      </c>
      <c r="CA27" s="4">
        <v>456989.1</v>
      </c>
      <c r="CB27" s="4">
        <v>247689.7</v>
      </c>
      <c r="CC27" s="4">
        <v>333290.5</v>
      </c>
      <c r="CD27" s="4">
        <v>469642.7</v>
      </c>
      <c r="CE27" s="4">
        <v>576631.80000000005</v>
      </c>
      <c r="CF27" s="4">
        <v>776184.7</v>
      </c>
      <c r="CG27" s="4">
        <v>782317.7</v>
      </c>
      <c r="CH27" s="4">
        <v>1081921.8999999999</v>
      </c>
      <c r="CI27" s="4">
        <v>1117274.7</v>
      </c>
      <c r="CJ27" s="4">
        <v>1497386.4</v>
      </c>
      <c r="CK27" s="4">
        <v>1788224.3</v>
      </c>
      <c r="CL27" s="4">
        <v>1796495.6</v>
      </c>
      <c r="CM27" s="4">
        <v>1165739.8999999999</v>
      </c>
      <c r="CN27" s="4">
        <v>1130003.2</v>
      </c>
      <c r="CO27" s="4">
        <v>1255812.6000000001</v>
      </c>
      <c r="CP27" s="4">
        <v>1193484.2</v>
      </c>
      <c r="CQ27" s="4">
        <v>1036145.1</v>
      </c>
      <c r="CR27" s="4">
        <v>1136112.1000000001</v>
      </c>
      <c r="CS27" s="4">
        <v>1030695.6</v>
      </c>
      <c r="CT27" s="4">
        <v>1100535.2</v>
      </c>
      <c r="CU27" s="4">
        <v>1028654.7</v>
      </c>
      <c r="CV27" s="5">
        <v>987569</v>
      </c>
    </row>
    <row r="28" spans="1:100" x14ac:dyDescent="0.3">
      <c r="A28" t="s">
        <v>426</v>
      </c>
      <c r="B28" s="116" t="s">
        <v>431</v>
      </c>
      <c r="C28" s="4">
        <v>1921.4</v>
      </c>
      <c r="D28" s="4">
        <v>2066.6</v>
      </c>
      <c r="E28" s="4">
        <v>2157.4</v>
      </c>
      <c r="F28" s="4">
        <v>2019.6</v>
      </c>
      <c r="G28" s="4">
        <v>2065.5</v>
      </c>
      <c r="H28" s="4">
        <v>2145.8000000000002</v>
      </c>
      <c r="I28" s="4">
        <v>2059.3000000000002</v>
      </c>
      <c r="J28" s="4">
        <v>2285.4</v>
      </c>
      <c r="K28" s="4">
        <v>2075.3000000000002</v>
      </c>
      <c r="L28" s="4">
        <v>2133.1</v>
      </c>
      <c r="M28" s="4">
        <v>2303.6</v>
      </c>
      <c r="N28" s="4">
        <v>2343</v>
      </c>
      <c r="O28" s="4">
        <v>2304.8000000000002</v>
      </c>
      <c r="P28" s="4">
        <v>2362.6999999999998</v>
      </c>
      <c r="Q28" s="4">
        <v>2438</v>
      </c>
      <c r="R28" s="4">
        <v>2601.6</v>
      </c>
      <c r="S28" s="4">
        <v>2568.3000000000002</v>
      </c>
      <c r="T28" s="4">
        <v>2624.6</v>
      </c>
      <c r="U28" s="4">
        <v>2578.5</v>
      </c>
      <c r="V28" s="4">
        <v>2429.6</v>
      </c>
      <c r="W28" s="4">
        <v>2378</v>
      </c>
      <c r="X28" s="4">
        <v>2589</v>
      </c>
      <c r="Y28" s="4">
        <v>2791.9</v>
      </c>
      <c r="Z28" s="4">
        <v>2602.1</v>
      </c>
      <c r="AA28" s="4">
        <v>3184</v>
      </c>
      <c r="AB28" s="4">
        <v>2958.9</v>
      </c>
      <c r="AC28" s="4">
        <v>2536.1</v>
      </c>
      <c r="AD28" s="4">
        <v>2080</v>
      </c>
      <c r="AE28" s="4">
        <v>1837.4</v>
      </c>
      <c r="AF28" s="4">
        <v>3662.1</v>
      </c>
      <c r="AG28" s="4">
        <v>3300.1</v>
      </c>
      <c r="AH28" s="4">
        <v>2439.3000000000002</v>
      </c>
      <c r="AI28" s="4">
        <v>2831.6</v>
      </c>
      <c r="AJ28" s="4">
        <v>3001.1</v>
      </c>
      <c r="AK28" s="4">
        <v>2937</v>
      </c>
      <c r="AL28" s="4">
        <v>3471.4</v>
      </c>
      <c r="AM28" s="4">
        <v>3796.8</v>
      </c>
      <c r="AN28" s="4">
        <v>4154.2</v>
      </c>
      <c r="AO28" s="4">
        <v>4068.3</v>
      </c>
      <c r="AP28" s="4">
        <v>4445.7</v>
      </c>
      <c r="AQ28" s="4">
        <v>4204.3</v>
      </c>
      <c r="AR28" s="4">
        <v>4008.8</v>
      </c>
      <c r="AS28" s="4">
        <v>4485</v>
      </c>
      <c r="AT28" s="4">
        <v>5031.8999999999996</v>
      </c>
      <c r="AU28" s="4">
        <v>5202</v>
      </c>
      <c r="AV28" s="4">
        <v>5196.7</v>
      </c>
      <c r="AW28" s="4">
        <v>4711.3999999999996</v>
      </c>
      <c r="AX28" s="4">
        <v>5580.9</v>
      </c>
      <c r="AY28" s="4">
        <v>5621.8</v>
      </c>
      <c r="AZ28" s="4">
        <v>5620.5</v>
      </c>
      <c r="BA28" s="4">
        <v>5821</v>
      </c>
      <c r="BB28" s="4">
        <v>5742.6</v>
      </c>
      <c r="BC28" s="4">
        <v>5708.4</v>
      </c>
      <c r="BD28" s="4">
        <v>5979.1</v>
      </c>
      <c r="BE28" s="4">
        <v>6094</v>
      </c>
      <c r="BF28" s="4">
        <v>5728.4</v>
      </c>
      <c r="BG28" s="4">
        <v>5806.2</v>
      </c>
      <c r="BH28" s="4">
        <v>6037.8</v>
      </c>
      <c r="BI28" s="4">
        <v>5696.5</v>
      </c>
      <c r="BJ28" s="4">
        <v>7104.5</v>
      </c>
      <c r="BK28" s="4">
        <v>6772.6</v>
      </c>
      <c r="BL28" s="4">
        <v>6397.6</v>
      </c>
      <c r="BM28" s="4">
        <v>6621.3</v>
      </c>
      <c r="BN28" s="4">
        <v>7017.5</v>
      </c>
      <c r="BO28" s="4">
        <v>6964.3</v>
      </c>
      <c r="BP28" s="4">
        <v>7014.4</v>
      </c>
      <c r="BQ28" s="4">
        <v>6071.1</v>
      </c>
      <c r="BR28" s="4">
        <v>7238.2</v>
      </c>
      <c r="BS28" s="4">
        <v>7662.4</v>
      </c>
      <c r="BT28" s="4">
        <v>8720.5</v>
      </c>
      <c r="BU28" s="4">
        <v>9288.9</v>
      </c>
      <c r="BV28" s="4">
        <v>9613.2000000000007</v>
      </c>
      <c r="BW28" s="4">
        <v>8700.6</v>
      </c>
      <c r="BX28" s="4">
        <v>8139.3</v>
      </c>
      <c r="BY28" s="4">
        <v>8252.2000000000007</v>
      </c>
      <c r="BZ28" s="4">
        <v>8688.9</v>
      </c>
      <c r="CA28" s="4">
        <v>8706.5</v>
      </c>
      <c r="CB28" s="4">
        <v>8533.6</v>
      </c>
      <c r="CC28" s="4">
        <v>9291.1</v>
      </c>
      <c r="CD28" s="4">
        <v>8441.7999999999993</v>
      </c>
      <c r="CE28" s="4">
        <v>9542.1</v>
      </c>
      <c r="CF28" s="4">
        <v>10315.9</v>
      </c>
      <c r="CG28" s="4">
        <v>10592.3</v>
      </c>
      <c r="CH28" s="4">
        <v>12634.7</v>
      </c>
      <c r="CI28" s="4">
        <v>14350.6</v>
      </c>
      <c r="CJ28" s="4">
        <v>20318.900000000001</v>
      </c>
      <c r="CK28" s="4">
        <v>22451.599999999999</v>
      </c>
      <c r="CL28" s="4">
        <v>22222.9</v>
      </c>
      <c r="CM28" s="4">
        <v>17930.099999999999</v>
      </c>
      <c r="CN28" s="4">
        <v>18609.900000000001</v>
      </c>
      <c r="CO28" s="4">
        <v>25793.7</v>
      </c>
      <c r="CP28" s="4">
        <v>24103.3</v>
      </c>
      <c r="CQ28" s="4">
        <v>17709.7</v>
      </c>
      <c r="CR28" s="4">
        <v>18817</v>
      </c>
      <c r="CS28" s="4">
        <v>25865.1</v>
      </c>
      <c r="CT28" s="4">
        <v>28060.2</v>
      </c>
      <c r="CU28" s="4">
        <v>18240.3</v>
      </c>
      <c r="CV28" s="5">
        <v>20307.3</v>
      </c>
    </row>
    <row r="29" spans="1:100" x14ac:dyDescent="0.3">
      <c r="B29" s="116" t="s">
        <v>432</v>
      </c>
      <c r="C29" s="4">
        <v>25618.9</v>
      </c>
      <c r="D29" s="4">
        <v>25470.9</v>
      </c>
      <c r="E29" s="4">
        <v>23243</v>
      </c>
      <c r="F29" s="4">
        <v>25908.3</v>
      </c>
      <c r="G29" s="4">
        <v>19702</v>
      </c>
      <c r="H29" s="4">
        <v>22476.7</v>
      </c>
      <c r="I29" s="4">
        <v>23634.799999999999</v>
      </c>
      <c r="J29" s="4">
        <v>24256.6</v>
      </c>
      <c r="K29" s="4">
        <v>21481.5</v>
      </c>
      <c r="L29" s="4">
        <v>22238.2</v>
      </c>
      <c r="M29" s="4">
        <v>25097</v>
      </c>
      <c r="N29" s="4">
        <v>24829.4</v>
      </c>
      <c r="O29" s="4">
        <v>24781.8</v>
      </c>
      <c r="P29" s="4">
        <v>26233.4</v>
      </c>
      <c r="Q29" s="4">
        <v>25233.7</v>
      </c>
      <c r="R29" s="4">
        <v>25865</v>
      </c>
      <c r="S29" s="4">
        <v>28347.200000000001</v>
      </c>
      <c r="T29" s="4">
        <v>29071.599999999999</v>
      </c>
      <c r="U29" s="4">
        <v>29800.3</v>
      </c>
      <c r="V29" s="4">
        <v>30461.9</v>
      </c>
      <c r="W29" s="4">
        <v>31610.5</v>
      </c>
      <c r="X29" s="4">
        <v>32412.799999999999</v>
      </c>
      <c r="Y29" s="4">
        <v>33386.800000000003</v>
      </c>
      <c r="Z29" s="4">
        <v>33640</v>
      </c>
      <c r="AA29" s="4">
        <v>34320.5</v>
      </c>
      <c r="AB29" s="4">
        <v>34732.6</v>
      </c>
      <c r="AC29" s="4">
        <v>36342.9</v>
      </c>
      <c r="AD29" s="4">
        <v>37977</v>
      </c>
      <c r="AE29" s="4">
        <v>37121.699999999997</v>
      </c>
      <c r="AF29" s="4">
        <v>39130.300000000003</v>
      </c>
      <c r="AG29" s="4">
        <v>39145.4</v>
      </c>
      <c r="AH29" s="4">
        <v>40891.599999999999</v>
      </c>
      <c r="AI29" s="4">
        <v>42645.3</v>
      </c>
      <c r="AJ29" s="4">
        <v>42709.599999999999</v>
      </c>
      <c r="AK29" s="4">
        <v>45018.3</v>
      </c>
      <c r="AL29" s="4">
        <v>46736.800000000003</v>
      </c>
      <c r="AM29" s="4">
        <v>48524.1</v>
      </c>
      <c r="AN29" s="4">
        <v>50648.6</v>
      </c>
      <c r="AO29" s="4">
        <v>51154.2</v>
      </c>
      <c r="AP29" s="4">
        <v>52374.1</v>
      </c>
      <c r="AQ29" s="4">
        <v>53478.1</v>
      </c>
      <c r="AR29" s="4">
        <v>54714.8</v>
      </c>
      <c r="AS29" s="4">
        <v>55644.2</v>
      </c>
      <c r="AT29" s="4">
        <v>55715.9</v>
      </c>
      <c r="AU29" s="4">
        <v>56702.8</v>
      </c>
      <c r="AV29" s="4">
        <v>56750.2</v>
      </c>
      <c r="AW29" s="4">
        <v>58172.2</v>
      </c>
      <c r="AX29" s="4">
        <v>59024.800000000003</v>
      </c>
      <c r="AY29" s="4">
        <v>58672.1</v>
      </c>
      <c r="AZ29" s="4">
        <v>59568.2</v>
      </c>
      <c r="BA29" s="4">
        <v>62078.8</v>
      </c>
      <c r="BB29" s="4">
        <v>66939.8</v>
      </c>
      <c r="BC29" s="4">
        <v>71410.3</v>
      </c>
      <c r="BD29" s="4">
        <v>75285.5</v>
      </c>
      <c r="BE29" s="4">
        <v>77882.3</v>
      </c>
      <c r="BF29" s="4">
        <v>79511.899999999994</v>
      </c>
      <c r="BG29" s="4">
        <v>79038</v>
      </c>
      <c r="BH29" s="4">
        <v>80615.199999999997</v>
      </c>
      <c r="BI29" s="4">
        <v>81533.5</v>
      </c>
      <c r="BJ29" s="4">
        <v>82917.399999999994</v>
      </c>
      <c r="BK29" s="4">
        <v>84743.8</v>
      </c>
      <c r="BL29" s="4">
        <v>87804.1</v>
      </c>
      <c r="BM29" s="4">
        <v>88430.8</v>
      </c>
      <c r="BN29" s="4">
        <v>90789.3</v>
      </c>
      <c r="BO29" s="4">
        <v>92624.2</v>
      </c>
      <c r="BP29" s="4">
        <v>94034.6</v>
      </c>
      <c r="BQ29" s="4">
        <v>97507.199999999997</v>
      </c>
      <c r="BR29" s="4">
        <v>99136.9</v>
      </c>
      <c r="BS29" s="4">
        <v>101802.6</v>
      </c>
      <c r="BT29" s="4">
        <v>103132.6</v>
      </c>
      <c r="BU29" s="4">
        <v>106675.1</v>
      </c>
      <c r="BV29" s="4">
        <v>105904.7</v>
      </c>
      <c r="BW29" s="4">
        <v>102556.8</v>
      </c>
      <c r="BX29" s="4">
        <v>103280.1</v>
      </c>
      <c r="BY29" s="4">
        <v>111239.1</v>
      </c>
      <c r="BZ29" s="4">
        <v>109280.1</v>
      </c>
      <c r="CA29" s="4">
        <v>107600.9</v>
      </c>
      <c r="CB29" s="4">
        <v>107776.7</v>
      </c>
      <c r="CC29" s="4">
        <v>110266.2</v>
      </c>
      <c r="CD29" s="4">
        <v>110973.1</v>
      </c>
      <c r="CE29" s="4">
        <v>108126.1</v>
      </c>
      <c r="CF29" s="4">
        <v>121238</v>
      </c>
      <c r="CG29" s="4">
        <v>120116.5</v>
      </c>
      <c r="CH29" s="4">
        <v>126848.3</v>
      </c>
      <c r="CI29" s="4">
        <v>140920.4</v>
      </c>
      <c r="CJ29" s="4">
        <v>137668.70000000001</v>
      </c>
      <c r="CK29" s="4">
        <v>141035.20000000001</v>
      </c>
      <c r="CL29" s="4">
        <v>148856.70000000001</v>
      </c>
      <c r="CM29" s="4">
        <v>150291.4</v>
      </c>
      <c r="CN29" s="4">
        <v>146805.4</v>
      </c>
      <c r="CO29" s="4">
        <v>151009.1</v>
      </c>
      <c r="CP29" s="4">
        <v>154289</v>
      </c>
      <c r="CQ29" s="4">
        <v>162953.4</v>
      </c>
      <c r="CR29" s="4">
        <v>164076.70000000001</v>
      </c>
      <c r="CS29" s="4">
        <v>181752.1</v>
      </c>
      <c r="CT29" s="4">
        <v>172599.8</v>
      </c>
      <c r="CU29" s="4">
        <v>170164.6</v>
      </c>
      <c r="CV29" s="5">
        <v>179504.9</v>
      </c>
    </row>
    <row r="30" spans="1:100" x14ac:dyDescent="0.3">
      <c r="B30" s="116" t="s">
        <v>433</v>
      </c>
      <c r="C30" s="4">
        <v>12041.2</v>
      </c>
      <c r="D30" s="4">
        <v>11497.8</v>
      </c>
      <c r="E30" s="4">
        <v>11244.7</v>
      </c>
      <c r="F30" s="4">
        <v>11190.3</v>
      </c>
      <c r="G30" s="4">
        <v>11273.8</v>
      </c>
      <c r="H30" s="4">
        <v>12774</v>
      </c>
      <c r="I30" s="4">
        <v>12932.4</v>
      </c>
      <c r="J30" s="4">
        <v>12305.8</v>
      </c>
      <c r="K30" s="4">
        <v>12717.1</v>
      </c>
      <c r="L30" s="4">
        <v>13332.1</v>
      </c>
      <c r="M30" s="4">
        <v>13835.4</v>
      </c>
      <c r="N30" s="4">
        <v>14739.4</v>
      </c>
      <c r="O30" s="4">
        <v>13211.5</v>
      </c>
      <c r="P30" s="4">
        <v>13619.2</v>
      </c>
      <c r="Q30" s="4">
        <v>13425</v>
      </c>
      <c r="R30" s="4">
        <v>14586.3</v>
      </c>
      <c r="S30" s="4">
        <v>14498.5</v>
      </c>
      <c r="T30" s="4">
        <v>14628.8</v>
      </c>
      <c r="U30" s="4">
        <v>14987.7</v>
      </c>
      <c r="V30" s="4">
        <v>15467</v>
      </c>
      <c r="W30" s="4">
        <v>15252.9</v>
      </c>
      <c r="X30" s="4">
        <v>15303.1</v>
      </c>
      <c r="Y30" s="4">
        <v>15206.1</v>
      </c>
      <c r="Z30" s="4">
        <v>15160.9</v>
      </c>
      <c r="AA30" s="4">
        <v>15010.2</v>
      </c>
      <c r="AB30" s="4">
        <v>15249.9</v>
      </c>
      <c r="AC30" s="4">
        <v>15720.3</v>
      </c>
      <c r="AD30" s="4">
        <v>16377.6</v>
      </c>
      <c r="AE30" s="4">
        <v>17210.900000000001</v>
      </c>
      <c r="AF30" s="4">
        <v>17699.599999999999</v>
      </c>
      <c r="AG30" s="4">
        <v>18054.900000000001</v>
      </c>
      <c r="AH30" s="4">
        <v>17931.7</v>
      </c>
      <c r="AI30" s="4">
        <v>17648.099999999999</v>
      </c>
      <c r="AJ30" s="4">
        <v>17829.7</v>
      </c>
      <c r="AK30" s="4">
        <v>18281.900000000001</v>
      </c>
      <c r="AL30" s="4">
        <v>18908.2</v>
      </c>
      <c r="AM30" s="4">
        <v>20093.8</v>
      </c>
      <c r="AN30" s="4">
        <v>20862.2</v>
      </c>
      <c r="AO30" s="4">
        <v>21426.3</v>
      </c>
      <c r="AP30" s="4">
        <v>21913.599999999999</v>
      </c>
      <c r="AQ30" s="4">
        <v>22031.4</v>
      </c>
      <c r="AR30" s="4">
        <v>22217.1</v>
      </c>
      <c r="AS30" s="4">
        <v>22079.8</v>
      </c>
      <c r="AT30" s="4">
        <v>22083.599999999999</v>
      </c>
      <c r="AU30" s="4">
        <v>22259.3</v>
      </c>
      <c r="AV30" s="4">
        <v>22429</v>
      </c>
      <c r="AW30" s="4">
        <v>22945.1</v>
      </c>
      <c r="AX30" s="4">
        <v>23322.6</v>
      </c>
      <c r="AY30" s="4">
        <v>23962.5</v>
      </c>
      <c r="AZ30" s="4">
        <v>24384.400000000001</v>
      </c>
      <c r="BA30" s="4">
        <v>24654</v>
      </c>
      <c r="BB30" s="4">
        <v>24798</v>
      </c>
      <c r="BC30" s="4">
        <v>24585.200000000001</v>
      </c>
      <c r="BD30" s="4">
        <v>24530</v>
      </c>
      <c r="BE30" s="4">
        <v>24232.5</v>
      </c>
      <c r="BF30" s="4">
        <v>24026.400000000001</v>
      </c>
      <c r="BG30" s="4">
        <v>24588.1</v>
      </c>
      <c r="BH30" s="4">
        <v>24682.5</v>
      </c>
      <c r="BI30" s="4">
        <v>24693.1</v>
      </c>
      <c r="BJ30" s="4">
        <v>24499.3</v>
      </c>
      <c r="BK30" s="4">
        <v>24953.8</v>
      </c>
      <c r="BL30" s="4">
        <v>25109.200000000001</v>
      </c>
      <c r="BM30" s="4">
        <v>25270.7</v>
      </c>
      <c r="BN30" s="4">
        <v>25470.400000000001</v>
      </c>
      <c r="BO30" s="4">
        <v>26568.9</v>
      </c>
      <c r="BP30" s="4">
        <v>27053.599999999999</v>
      </c>
      <c r="BQ30" s="4">
        <v>27709.4</v>
      </c>
      <c r="BR30" s="4">
        <v>27336.1</v>
      </c>
      <c r="BS30" s="4">
        <v>27403</v>
      </c>
      <c r="BT30" s="4">
        <v>27517.9</v>
      </c>
      <c r="BU30" s="4">
        <v>27885.1</v>
      </c>
      <c r="BV30" s="4">
        <v>28468</v>
      </c>
      <c r="BW30" s="4">
        <v>30518.2</v>
      </c>
      <c r="BX30" s="4">
        <v>30618.2</v>
      </c>
      <c r="BY30" s="4">
        <v>29496.799999999999</v>
      </c>
      <c r="BZ30" s="4">
        <v>26673.8</v>
      </c>
      <c r="CA30" s="4">
        <v>21883</v>
      </c>
      <c r="CB30" s="4">
        <v>18889.2</v>
      </c>
      <c r="CC30" s="4">
        <v>17226.900000000001</v>
      </c>
      <c r="CD30" s="4">
        <v>16845</v>
      </c>
      <c r="CE30" s="4">
        <v>18890.3</v>
      </c>
      <c r="CF30" s="4">
        <v>21333.7</v>
      </c>
      <c r="CG30" s="4">
        <v>22973.3</v>
      </c>
      <c r="CH30" s="4">
        <v>25033.7</v>
      </c>
      <c r="CI30" s="4">
        <v>28004.9</v>
      </c>
      <c r="CJ30" s="4">
        <v>28544.9</v>
      </c>
      <c r="CK30" s="4">
        <v>27675.599999999999</v>
      </c>
      <c r="CL30" s="4">
        <v>33424.6</v>
      </c>
      <c r="CM30" s="4">
        <v>33322.699999999997</v>
      </c>
      <c r="CN30" s="4">
        <v>35089</v>
      </c>
      <c r="CO30" s="4">
        <v>34319</v>
      </c>
      <c r="CP30" s="4">
        <v>37435.300000000003</v>
      </c>
      <c r="CQ30" s="4">
        <v>38078.9</v>
      </c>
      <c r="CR30" s="4">
        <v>42965.1</v>
      </c>
      <c r="CS30" s="4">
        <v>43758.2</v>
      </c>
      <c r="CT30" s="4">
        <v>44231.8</v>
      </c>
      <c r="CU30" s="4">
        <v>44730.8</v>
      </c>
      <c r="CV30" s="5">
        <v>48907.7</v>
      </c>
    </row>
    <row r="31" spans="1:100" x14ac:dyDescent="0.3">
      <c r="B31" s="116" t="s">
        <v>434</v>
      </c>
      <c r="C31" s="4">
        <v>1198.9000000000001</v>
      </c>
      <c r="D31" s="4">
        <v>1152.3</v>
      </c>
      <c r="E31" s="4">
        <v>993.2</v>
      </c>
      <c r="F31" s="4">
        <v>1041.5999999999999</v>
      </c>
      <c r="G31" s="4">
        <v>1081.7</v>
      </c>
      <c r="H31" s="4">
        <v>1158.9000000000001</v>
      </c>
      <c r="I31" s="4">
        <v>1334.7</v>
      </c>
      <c r="J31" s="4">
        <v>1199.5999999999999</v>
      </c>
      <c r="K31" s="4">
        <v>1260.9000000000001</v>
      </c>
      <c r="L31" s="4">
        <v>1432.1</v>
      </c>
      <c r="M31" s="4">
        <v>1304.8</v>
      </c>
      <c r="N31" s="4">
        <v>1414.2</v>
      </c>
      <c r="O31" s="4">
        <v>1274.9000000000001</v>
      </c>
      <c r="P31" s="4">
        <v>1356.6</v>
      </c>
      <c r="Q31" s="4">
        <v>1441.6</v>
      </c>
      <c r="R31" s="4">
        <v>1459.9</v>
      </c>
      <c r="S31" s="4">
        <v>1516</v>
      </c>
      <c r="T31" s="4">
        <v>1556.3</v>
      </c>
      <c r="U31" s="4">
        <v>1569.2</v>
      </c>
      <c r="V31" s="4">
        <v>1567.5</v>
      </c>
      <c r="W31" s="4">
        <v>1528.3</v>
      </c>
      <c r="X31" s="4">
        <v>1556.7</v>
      </c>
      <c r="Y31" s="4">
        <v>1590.1</v>
      </c>
      <c r="Z31" s="4">
        <v>1564.9</v>
      </c>
      <c r="AA31" s="4">
        <v>1521.1</v>
      </c>
      <c r="AB31" s="4">
        <v>1539.1</v>
      </c>
      <c r="AC31" s="4">
        <v>1621.1</v>
      </c>
      <c r="AD31" s="4">
        <v>1688.7</v>
      </c>
      <c r="AE31" s="4">
        <v>1825.8</v>
      </c>
      <c r="AF31" s="4">
        <v>1887.7</v>
      </c>
      <c r="AG31" s="4">
        <v>1932.7</v>
      </c>
      <c r="AH31" s="4">
        <v>2021.8</v>
      </c>
      <c r="AI31" s="4">
        <v>1985.8</v>
      </c>
      <c r="AJ31" s="4">
        <v>1976.5</v>
      </c>
      <c r="AK31" s="4">
        <v>1980.1</v>
      </c>
      <c r="AL31" s="4">
        <v>1984.6</v>
      </c>
      <c r="AM31" s="4">
        <v>2006.1</v>
      </c>
      <c r="AN31" s="4">
        <v>2040.6</v>
      </c>
      <c r="AO31" s="4">
        <v>2085.6</v>
      </c>
      <c r="AP31" s="4">
        <v>2155.6</v>
      </c>
      <c r="AQ31" s="4">
        <v>2241.8000000000002</v>
      </c>
      <c r="AR31" s="4">
        <v>2300.5</v>
      </c>
      <c r="AS31" s="4">
        <v>2331.1</v>
      </c>
      <c r="AT31" s="4">
        <v>2325.6999999999998</v>
      </c>
      <c r="AU31" s="4">
        <v>2300.3000000000002</v>
      </c>
      <c r="AV31" s="4">
        <v>2323.1999999999998</v>
      </c>
      <c r="AW31" s="4">
        <v>2387.6999999999998</v>
      </c>
      <c r="AX31" s="4">
        <v>2507.6999999999998</v>
      </c>
      <c r="AY31" s="4">
        <v>2665.9</v>
      </c>
      <c r="AZ31" s="4">
        <v>2834.7</v>
      </c>
      <c r="BA31" s="4">
        <v>3010.5</v>
      </c>
      <c r="BB31" s="4">
        <v>3200.8</v>
      </c>
      <c r="BC31" s="4">
        <v>3345</v>
      </c>
      <c r="BD31" s="4">
        <v>3423.9</v>
      </c>
      <c r="BE31" s="4">
        <v>3426.6</v>
      </c>
      <c r="BF31" s="4">
        <v>3345.5</v>
      </c>
      <c r="BG31" s="4">
        <v>3188.8</v>
      </c>
      <c r="BH31" s="4">
        <v>3102.8</v>
      </c>
      <c r="BI31" s="4">
        <v>3085.9</v>
      </c>
      <c r="BJ31" s="4">
        <v>3127.4</v>
      </c>
      <c r="BK31" s="4">
        <v>3247.2</v>
      </c>
      <c r="BL31" s="4">
        <v>3334</v>
      </c>
      <c r="BM31" s="4">
        <v>3402.6</v>
      </c>
      <c r="BN31" s="4">
        <v>3436.1</v>
      </c>
      <c r="BO31" s="4">
        <v>3440</v>
      </c>
      <c r="BP31" s="4">
        <v>3457.8</v>
      </c>
      <c r="BQ31" s="4">
        <v>3418</v>
      </c>
      <c r="BR31" s="4">
        <v>3458.1</v>
      </c>
      <c r="BS31" s="4">
        <v>3599.4</v>
      </c>
      <c r="BT31" s="4">
        <v>3651.3</v>
      </c>
      <c r="BU31" s="4">
        <v>3676.5</v>
      </c>
      <c r="BV31" s="4">
        <v>3682.8</v>
      </c>
      <c r="BW31" s="4">
        <v>3770.7</v>
      </c>
      <c r="BX31" s="4">
        <v>3822.8</v>
      </c>
      <c r="BY31" s="4">
        <v>3889.3</v>
      </c>
      <c r="BZ31" s="4">
        <v>3968.2</v>
      </c>
      <c r="CA31" s="4">
        <v>3973.6</v>
      </c>
      <c r="CB31" s="4">
        <v>3993.7</v>
      </c>
      <c r="CC31" s="4">
        <v>4054.7</v>
      </c>
      <c r="CD31" s="4">
        <v>4090</v>
      </c>
      <c r="CE31" s="4">
        <v>4335.3</v>
      </c>
      <c r="CF31" s="4">
        <v>4557</v>
      </c>
      <c r="CG31" s="4">
        <v>4803.5</v>
      </c>
      <c r="CH31" s="4">
        <v>5126.2</v>
      </c>
      <c r="CI31" s="4">
        <v>5152.2</v>
      </c>
      <c r="CJ31" s="4">
        <v>5133.8</v>
      </c>
      <c r="CK31" s="4">
        <v>7391.4</v>
      </c>
      <c r="CL31" s="4">
        <v>5669.5</v>
      </c>
      <c r="CM31" s="4">
        <v>5801.9</v>
      </c>
      <c r="CN31" s="4">
        <v>5890.3</v>
      </c>
      <c r="CO31" s="4">
        <v>8588</v>
      </c>
      <c r="CP31" s="4">
        <v>6654.8</v>
      </c>
      <c r="CQ31" s="4">
        <v>6501.5</v>
      </c>
      <c r="CR31" s="4">
        <v>7495.1</v>
      </c>
      <c r="CS31" s="4">
        <v>10155.1</v>
      </c>
      <c r="CT31" s="4">
        <v>7463.4</v>
      </c>
      <c r="CU31" s="4">
        <v>7732.5</v>
      </c>
      <c r="CV31" s="5">
        <v>8418</v>
      </c>
    </row>
    <row r="32" spans="1:100" x14ac:dyDescent="0.3">
      <c r="B32" s="116" t="s">
        <v>435</v>
      </c>
      <c r="C32" s="4">
        <v>4019.8</v>
      </c>
      <c r="D32" s="4">
        <v>4084.6</v>
      </c>
      <c r="E32" s="4">
        <v>4129.8999999999996</v>
      </c>
      <c r="F32" s="4">
        <v>4159.7</v>
      </c>
      <c r="G32" s="4">
        <v>4171</v>
      </c>
      <c r="H32" s="4">
        <v>4215.5</v>
      </c>
      <c r="I32" s="4">
        <v>4293.8999999999996</v>
      </c>
      <c r="J32" s="4">
        <v>4406.6000000000004</v>
      </c>
      <c r="K32" s="4">
        <v>4569.1000000000004</v>
      </c>
      <c r="L32" s="4">
        <v>4628.3999999999996</v>
      </c>
      <c r="M32" s="4">
        <v>4656</v>
      </c>
      <c r="N32" s="4">
        <v>4611.5</v>
      </c>
      <c r="O32" s="4">
        <v>4504.3999999999996</v>
      </c>
      <c r="P32" s="4">
        <v>4546.8999999999996</v>
      </c>
      <c r="Q32" s="4">
        <v>4682.2</v>
      </c>
      <c r="R32" s="4">
        <v>4960.3999999999996</v>
      </c>
      <c r="S32" s="4">
        <v>5365.4</v>
      </c>
      <c r="T32" s="4">
        <v>5677.3</v>
      </c>
      <c r="U32" s="4">
        <v>5874.5</v>
      </c>
      <c r="V32" s="4">
        <v>5958.8</v>
      </c>
      <c r="W32" s="4">
        <v>5943.2</v>
      </c>
      <c r="X32" s="4">
        <v>5978.5</v>
      </c>
      <c r="Y32" s="4">
        <v>6064.3</v>
      </c>
      <c r="Z32" s="4">
        <v>6206</v>
      </c>
      <c r="AA32" s="4">
        <v>6396.1</v>
      </c>
      <c r="AB32" s="4">
        <v>6567.9</v>
      </c>
      <c r="AC32" s="4">
        <v>6724.4</v>
      </c>
      <c r="AD32" s="4">
        <v>6867.6</v>
      </c>
      <c r="AE32" s="4">
        <v>6993</v>
      </c>
      <c r="AF32" s="4">
        <v>7152</v>
      </c>
      <c r="AG32" s="4">
        <v>7339.1</v>
      </c>
      <c r="AH32" s="4">
        <v>7568.9</v>
      </c>
      <c r="AI32" s="4">
        <v>7829.2</v>
      </c>
      <c r="AJ32" s="4">
        <v>8040.3</v>
      </c>
      <c r="AK32" s="4">
        <v>8200.2000000000007</v>
      </c>
      <c r="AL32" s="4">
        <v>8309.4</v>
      </c>
      <c r="AM32" s="4">
        <v>8369.5</v>
      </c>
      <c r="AN32" s="4">
        <v>8462</v>
      </c>
      <c r="AO32" s="4">
        <v>8592.1</v>
      </c>
      <c r="AP32" s="4">
        <v>8764.4</v>
      </c>
      <c r="AQ32" s="4">
        <v>8965.6</v>
      </c>
      <c r="AR32" s="4">
        <v>9171.1</v>
      </c>
      <c r="AS32" s="4">
        <v>9383.1</v>
      </c>
      <c r="AT32" s="4">
        <v>9591.2000000000007</v>
      </c>
      <c r="AU32" s="4">
        <v>9800.5</v>
      </c>
      <c r="AV32" s="4">
        <v>10050.1</v>
      </c>
      <c r="AW32" s="4">
        <v>10333.6</v>
      </c>
      <c r="AX32" s="4">
        <v>10656.7</v>
      </c>
      <c r="AY32" s="4">
        <v>11015.3</v>
      </c>
      <c r="AZ32" s="4">
        <v>11427.5</v>
      </c>
      <c r="BA32" s="4">
        <v>11899.8</v>
      </c>
      <c r="BB32" s="4">
        <v>12421.3</v>
      </c>
      <c r="BC32" s="4">
        <v>13030</v>
      </c>
      <c r="BD32" s="4">
        <v>13531.8</v>
      </c>
      <c r="BE32" s="4">
        <v>13886.2</v>
      </c>
      <c r="BF32" s="4">
        <v>14156</v>
      </c>
      <c r="BG32" s="4">
        <v>14305.8</v>
      </c>
      <c r="BH32" s="4">
        <v>14344.4</v>
      </c>
      <c r="BI32" s="4">
        <v>14287</v>
      </c>
      <c r="BJ32" s="4">
        <v>14122.9</v>
      </c>
      <c r="BK32" s="4">
        <v>13840.7</v>
      </c>
      <c r="BL32" s="4">
        <v>13660.6</v>
      </c>
      <c r="BM32" s="4">
        <v>13575</v>
      </c>
      <c r="BN32" s="4">
        <v>13604.7</v>
      </c>
      <c r="BO32" s="4">
        <v>14316.3</v>
      </c>
      <c r="BP32" s="4">
        <v>14560.6</v>
      </c>
      <c r="BQ32" s="4">
        <v>14806.1</v>
      </c>
      <c r="BR32" s="4">
        <v>14538</v>
      </c>
      <c r="BS32" s="4">
        <v>14862.6</v>
      </c>
      <c r="BT32" s="4">
        <v>14823.3</v>
      </c>
      <c r="BU32" s="4">
        <v>15097.7</v>
      </c>
      <c r="BV32" s="4">
        <v>15387.3</v>
      </c>
      <c r="BW32" s="4">
        <v>15936.2</v>
      </c>
      <c r="BX32" s="4">
        <v>16021.5</v>
      </c>
      <c r="BY32" s="4">
        <v>15819.3</v>
      </c>
      <c r="BZ32" s="4">
        <v>15418.1</v>
      </c>
      <c r="CA32" s="4">
        <v>13360.9</v>
      </c>
      <c r="CB32" s="4">
        <v>12571.6</v>
      </c>
      <c r="CC32" s="4">
        <v>11955.5</v>
      </c>
      <c r="CD32" s="4">
        <v>12013</v>
      </c>
      <c r="CE32" s="4">
        <v>12232.7</v>
      </c>
      <c r="CF32" s="4">
        <v>12655.6</v>
      </c>
      <c r="CG32" s="4">
        <v>12971.7</v>
      </c>
      <c r="CH32" s="4">
        <v>13389</v>
      </c>
      <c r="CI32" s="4">
        <v>11760.5</v>
      </c>
      <c r="CJ32" s="4">
        <v>12318.5</v>
      </c>
      <c r="CK32" s="4">
        <v>14940.3</v>
      </c>
      <c r="CL32" s="4">
        <v>18459.7</v>
      </c>
      <c r="CM32" s="4">
        <v>16890.3</v>
      </c>
      <c r="CN32" s="4">
        <v>15139</v>
      </c>
      <c r="CO32" s="4">
        <v>16988.599999999999</v>
      </c>
      <c r="CP32" s="4">
        <v>19961.099999999999</v>
      </c>
      <c r="CQ32" s="4">
        <v>16823.5</v>
      </c>
      <c r="CR32" s="4">
        <v>17899</v>
      </c>
      <c r="CS32" s="4">
        <v>18500.2</v>
      </c>
      <c r="CT32" s="4">
        <v>22138.3</v>
      </c>
      <c r="CU32" s="4">
        <v>17770.5</v>
      </c>
      <c r="CV32" s="5">
        <v>19206.3</v>
      </c>
    </row>
    <row r="33" spans="2:100" x14ac:dyDescent="0.3">
      <c r="B33" s="116" t="s">
        <v>438</v>
      </c>
      <c r="C33" s="4">
        <v>48421.9</v>
      </c>
      <c r="D33" s="4">
        <v>54118.9</v>
      </c>
      <c r="E33" s="4">
        <v>48986.6</v>
      </c>
      <c r="F33" s="4">
        <v>41785.599999999999</v>
      </c>
      <c r="G33" s="4">
        <v>32266.1</v>
      </c>
      <c r="H33" s="4">
        <v>41527.199999999997</v>
      </c>
      <c r="I33" s="4">
        <v>45307.5</v>
      </c>
      <c r="J33" s="4">
        <v>54732.1</v>
      </c>
      <c r="K33" s="4">
        <v>53933.7</v>
      </c>
      <c r="L33" s="4">
        <v>44972.9</v>
      </c>
      <c r="M33" s="4">
        <v>47303.1</v>
      </c>
      <c r="N33" s="4">
        <v>46289.4</v>
      </c>
      <c r="O33" s="4">
        <v>40429.800000000003</v>
      </c>
      <c r="P33" s="4">
        <v>50137.5</v>
      </c>
      <c r="Q33" s="4">
        <v>51317.8</v>
      </c>
      <c r="R33" s="4">
        <v>60774.9</v>
      </c>
      <c r="S33" s="4">
        <v>45657.8</v>
      </c>
      <c r="T33" s="4">
        <v>63346</v>
      </c>
      <c r="U33" s="4">
        <v>75374</v>
      </c>
      <c r="V33" s="4">
        <v>88550.2</v>
      </c>
      <c r="W33" s="4">
        <v>78598.100000000006</v>
      </c>
      <c r="X33" s="4">
        <v>81230.899999999994</v>
      </c>
      <c r="Y33" s="4">
        <v>102138.8</v>
      </c>
      <c r="Z33" s="4">
        <v>74212.2</v>
      </c>
      <c r="AA33" s="4">
        <v>64869</v>
      </c>
      <c r="AB33" s="4">
        <v>96475.7</v>
      </c>
      <c r="AC33" s="4">
        <v>101953.2</v>
      </c>
      <c r="AD33" s="4">
        <v>153714.1</v>
      </c>
      <c r="AE33" s="4">
        <v>137679.1</v>
      </c>
      <c r="AF33" s="4">
        <v>187711.4</v>
      </c>
      <c r="AG33" s="4">
        <v>183709.1</v>
      </c>
      <c r="AH33" s="4">
        <v>57981.4</v>
      </c>
      <c r="AI33" s="4">
        <v>38760</v>
      </c>
      <c r="AJ33" s="4">
        <v>76769</v>
      </c>
      <c r="AK33" s="4">
        <v>101468.5</v>
      </c>
      <c r="AL33" s="4">
        <v>139829.5</v>
      </c>
      <c r="AM33" s="4">
        <v>146614.6</v>
      </c>
      <c r="AN33" s="4">
        <v>162439.4</v>
      </c>
      <c r="AO33" s="4">
        <v>158319.79999999999</v>
      </c>
      <c r="AP33" s="4">
        <v>187911.2</v>
      </c>
      <c r="AQ33" s="4">
        <v>204788.1</v>
      </c>
      <c r="AR33" s="4">
        <v>261644.2</v>
      </c>
      <c r="AS33" s="4">
        <v>237055.2</v>
      </c>
      <c r="AT33" s="4">
        <v>209370.5</v>
      </c>
      <c r="AU33" s="4">
        <v>217791.6</v>
      </c>
      <c r="AV33" s="4">
        <v>220965.3</v>
      </c>
      <c r="AW33" s="4">
        <v>190227.9</v>
      </c>
      <c r="AX33" s="4">
        <v>207451.1</v>
      </c>
      <c r="AY33" s="4">
        <v>136338.5</v>
      </c>
      <c r="AZ33" s="4">
        <v>148891.9</v>
      </c>
      <c r="BA33" s="4">
        <v>216351.1</v>
      </c>
      <c r="BB33" s="4">
        <v>240944.4</v>
      </c>
      <c r="BC33" s="4">
        <v>254089.5</v>
      </c>
      <c r="BD33" s="4">
        <v>304936</v>
      </c>
      <c r="BE33" s="4">
        <v>293804.5</v>
      </c>
      <c r="BF33" s="4">
        <v>212676</v>
      </c>
      <c r="BG33" s="4">
        <v>103540.2</v>
      </c>
      <c r="BH33" s="4">
        <v>157522.70000000001</v>
      </c>
      <c r="BI33" s="4">
        <v>116247.1</v>
      </c>
      <c r="BJ33" s="4">
        <v>121540.9</v>
      </c>
      <c r="BK33" s="4">
        <v>58344.800000000003</v>
      </c>
      <c r="BL33" s="4">
        <v>136195.9</v>
      </c>
      <c r="BM33" s="4">
        <v>135466.29999999999</v>
      </c>
      <c r="BN33" s="4">
        <v>146346</v>
      </c>
      <c r="BO33" s="4">
        <v>145510.6</v>
      </c>
      <c r="BP33" s="4">
        <v>136059.4</v>
      </c>
      <c r="BQ33" s="4">
        <v>134936.4</v>
      </c>
      <c r="BR33" s="4">
        <v>186711.6</v>
      </c>
      <c r="BS33" s="4">
        <v>133758.29999999999</v>
      </c>
      <c r="BT33" s="4">
        <v>166455.29999999999</v>
      </c>
      <c r="BU33" s="4">
        <v>168167.7</v>
      </c>
      <c r="BV33" s="4">
        <v>126781.7</v>
      </c>
      <c r="BW33" s="4">
        <v>54947.1</v>
      </c>
      <c r="BX33" s="4">
        <v>130865.2</v>
      </c>
      <c r="BY33" s="4">
        <v>111328.3</v>
      </c>
      <c r="BZ33" s="4">
        <v>141391.4</v>
      </c>
      <c r="CA33" s="4">
        <v>103592.8</v>
      </c>
      <c r="CB33" s="4">
        <v>55368.7</v>
      </c>
      <c r="CC33" s="4">
        <v>113101.9</v>
      </c>
      <c r="CD33" s="4">
        <v>100790.6</v>
      </c>
      <c r="CE33" s="4">
        <v>161435.29999999999</v>
      </c>
      <c r="CF33" s="4">
        <v>218842.3</v>
      </c>
      <c r="CG33" s="4">
        <v>258856.4</v>
      </c>
      <c r="CH33" s="4">
        <v>379313</v>
      </c>
      <c r="CI33" s="4">
        <v>454988.2</v>
      </c>
      <c r="CJ33" s="4">
        <v>665792.30000000005</v>
      </c>
      <c r="CK33" s="4">
        <v>502224.9</v>
      </c>
      <c r="CL33" s="4">
        <v>395923.6</v>
      </c>
      <c r="CM33" s="4">
        <v>405767.9</v>
      </c>
      <c r="CN33" s="4">
        <v>508883.6</v>
      </c>
      <c r="CO33" s="4">
        <v>417932.9</v>
      </c>
      <c r="CP33" s="4">
        <v>357759.6</v>
      </c>
      <c r="CQ33" s="4">
        <v>452400.6</v>
      </c>
      <c r="CR33" s="4">
        <v>583864.4</v>
      </c>
      <c r="CS33" s="4">
        <v>431200.3</v>
      </c>
      <c r="CT33" s="4">
        <v>362007.8</v>
      </c>
      <c r="CU33" s="4">
        <v>424199.7</v>
      </c>
      <c r="CV33" s="5">
        <v>569258.5</v>
      </c>
    </row>
    <row r="34" spans="2:100" x14ac:dyDescent="0.3">
      <c r="B34" s="116" t="s">
        <v>436</v>
      </c>
      <c r="C34" s="4">
        <v>5789.8</v>
      </c>
      <c r="D34" s="4">
        <v>5308.4</v>
      </c>
      <c r="E34" s="4">
        <v>5107.3999999999996</v>
      </c>
      <c r="F34" s="4">
        <v>5168.3999999999996</v>
      </c>
      <c r="G34" s="4">
        <v>5332.4</v>
      </c>
      <c r="H34" s="4">
        <v>5605.8</v>
      </c>
      <c r="I34" s="4">
        <v>5770.1</v>
      </c>
      <c r="J34" s="4">
        <v>5936.6</v>
      </c>
      <c r="K34" s="4">
        <v>6120.4</v>
      </c>
      <c r="L34" s="4">
        <v>6306.4</v>
      </c>
      <c r="M34" s="4">
        <v>6388.1</v>
      </c>
      <c r="N34" s="4">
        <v>6512.1</v>
      </c>
      <c r="O34" s="4">
        <v>6708.2</v>
      </c>
      <c r="P34" s="4">
        <v>6845.1</v>
      </c>
      <c r="Q34" s="4">
        <v>7138.3</v>
      </c>
      <c r="R34" s="4">
        <v>7505.4</v>
      </c>
      <c r="S34" s="4">
        <v>7969.8</v>
      </c>
      <c r="T34" s="4">
        <v>8383.7999999999993</v>
      </c>
      <c r="U34" s="4">
        <v>8847</v>
      </c>
      <c r="V34" s="4">
        <v>9240.2999999999993</v>
      </c>
      <c r="W34" s="4">
        <v>9568.6</v>
      </c>
      <c r="X34" s="4">
        <v>9809.2999999999993</v>
      </c>
      <c r="Y34" s="4">
        <v>10072.6</v>
      </c>
      <c r="Z34" s="4">
        <v>9984.5</v>
      </c>
      <c r="AA34" s="4">
        <v>9869.2999999999993</v>
      </c>
      <c r="AB34" s="4">
        <v>9934.2000000000007</v>
      </c>
      <c r="AC34" s="4">
        <v>10069.6</v>
      </c>
      <c r="AD34" s="4">
        <v>10312</v>
      </c>
      <c r="AE34" s="4">
        <v>10613.5</v>
      </c>
      <c r="AF34" s="4">
        <v>10955.8</v>
      </c>
      <c r="AG34" s="4">
        <v>11313.6</v>
      </c>
      <c r="AH34" s="4">
        <v>11745.1</v>
      </c>
      <c r="AI34" s="4">
        <v>12265.2</v>
      </c>
      <c r="AJ34" s="4">
        <v>12667.2</v>
      </c>
      <c r="AK34" s="4">
        <v>12699.1</v>
      </c>
      <c r="AL34" s="4">
        <v>12701.4</v>
      </c>
      <c r="AM34" s="4">
        <v>12686.9</v>
      </c>
      <c r="AN34" s="4">
        <v>12904.6</v>
      </c>
      <c r="AO34" s="4">
        <v>13316.5</v>
      </c>
      <c r="AP34" s="4">
        <v>13992.1</v>
      </c>
      <c r="AQ34" s="4">
        <v>14844.4</v>
      </c>
      <c r="AR34" s="4">
        <v>15570.6</v>
      </c>
      <c r="AS34" s="4">
        <v>16178.7</v>
      </c>
      <c r="AT34" s="4">
        <v>16613.3</v>
      </c>
      <c r="AU34" s="4">
        <v>16860.3</v>
      </c>
      <c r="AV34" s="4">
        <v>17047.8</v>
      </c>
      <c r="AW34" s="4">
        <v>17212.8</v>
      </c>
      <c r="AX34" s="4">
        <v>17309.099999999999</v>
      </c>
      <c r="AY34" s="4">
        <v>17327.8</v>
      </c>
      <c r="AZ34" s="4">
        <v>17892.400000000001</v>
      </c>
      <c r="BA34" s="4">
        <v>19061.099999999999</v>
      </c>
      <c r="BB34" s="4">
        <v>20746.8</v>
      </c>
      <c r="BC34" s="4">
        <v>23006.6</v>
      </c>
      <c r="BD34" s="4">
        <v>24251</v>
      </c>
      <c r="BE34" s="4">
        <v>24544.9</v>
      </c>
      <c r="BF34" s="4">
        <v>23810.5</v>
      </c>
      <c r="BG34" s="4">
        <v>22045.8</v>
      </c>
      <c r="BH34" s="4">
        <v>20921.099999999999</v>
      </c>
      <c r="BI34" s="4">
        <v>20389.3</v>
      </c>
      <c r="BJ34" s="4">
        <v>20443.8</v>
      </c>
      <c r="BK34" s="4">
        <v>21115.3</v>
      </c>
      <c r="BL34" s="4">
        <v>21585.3</v>
      </c>
      <c r="BM34" s="4">
        <v>21832.5</v>
      </c>
      <c r="BN34" s="4">
        <v>21918.9</v>
      </c>
      <c r="BO34" s="4">
        <v>21813.200000000001</v>
      </c>
      <c r="BP34" s="4">
        <v>21898.2</v>
      </c>
      <c r="BQ34" s="4">
        <v>22193</v>
      </c>
      <c r="BR34" s="4">
        <v>22739.599999999999</v>
      </c>
      <c r="BS34" s="4">
        <v>23684</v>
      </c>
      <c r="BT34" s="4">
        <v>24260.7</v>
      </c>
      <c r="BU34" s="4">
        <v>24543.5</v>
      </c>
      <c r="BV34" s="4">
        <v>24567.8</v>
      </c>
      <c r="BW34" s="4">
        <v>24099.3</v>
      </c>
      <c r="BX34" s="4">
        <v>23916.2</v>
      </c>
      <c r="BY34" s="4">
        <v>23952.3</v>
      </c>
      <c r="BZ34" s="4">
        <v>24224.2</v>
      </c>
      <c r="CA34" s="4">
        <v>24669.3</v>
      </c>
      <c r="CB34" s="4">
        <v>25107.4</v>
      </c>
      <c r="CC34" s="4">
        <v>25543.7</v>
      </c>
      <c r="CD34" s="4">
        <v>25884.7</v>
      </c>
      <c r="CE34" s="4">
        <v>24830.1</v>
      </c>
      <c r="CF34" s="4">
        <v>32189.3</v>
      </c>
      <c r="CG34" s="4">
        <v>30673.8</v>
      </c>
      <c r="CH34" s="4">
        <v>32211.9</v>
      </c>
      <c r="CI34" s="4">
        <v>32749.599999999999</v>
      </c>
      <c r="CJ34" s="4">
        <v>35195</v>
      </c>
      <c r="CK34" s="4">
        <v>34556.9</v>
      </c>
      <c r="CL34" s="4">
        <v>37757.4</v>
      </c>
      <c r="CM34" s="4">
        <v>35191.599999999999</v>
      </c>
      <c r="CN34" s="4">
        <v>37208.800000000003</v>
      </c>
      <c r="CO34" s="4">
        <v>36915.4</v>
      </c>
      <c r="CP34" s="4">
        <v>38870.199999999997</v>
      </c>
      <c r="CQ34" s="4">
        <v>41530.1</v>
      </c>
      <c r="CR34" s="4">
        <v>44780.1</v>
      </c>
      <c r="CS34" s="4">
        <v>49544</v>
      </c>
      <c r="CT34" s="4">
        <v>49489.7</v>
      </c>
      <c r="CU34" s="4">
        <v>42675.9</v>
      </c>
      <c r="CV34" s="5">
        <v>55073</v>
      </c>
    </row>
    <row r="35" spans="2:100" x14ac:dyDescent="0.3">
      <c r="B35" s="116" t="s">
        <v>439</v>
      </c>
      <c r="C35" s="4">
        <v>8001.5</v>
      </c>
      <c r="D35" s="4">
        <v>8217</v>
      </c>
      <c r="E35" s="4">
        <v>8380.1</v>
      </c>
      <c r="F35" s="4">
        <v>8595.4</v>
      </c>
      <c r="G35" s="4">
        <v>8889.2000000000007</v>
      </c>
      <c r="H35" s="4">
        <v>8928.7999999999993</v>
      </c>
      <c r="I35" s="4">
        <v>9228.6</v>
      </c>
      <c r="J35" s="4">
        <v>9018.4</v>
      </c>
      <c r="K35" s="4">
        <v>8627.2000000000007</v>
      </c>
      <c r="L35" s="4">
        <v>8662.2999999999993</v>
      </c>
      <c r="M35" s="4">
        <v>8784.1</v>
      </c>
      <c r="N35" s="4">
        <v>9067.2999999999993</v>
      </c>
      <c r="O35" s="4">
        <v>9287.7999999999993</v>
      </c>
      <c r="P35" s="4">
        <v>9788.7999999999993</v>
      </c>
      <c r="Q35" s="4">
        <v>9949.9</v>
      </c>
      <c r="R35" s="4">
        <v>10133.5</v>
      </c>
      <c r="S35" s="4">
        <v>10465</v>
      </c>
      <c r="T35" s="4">
        <v>10711</v>
      </c>
      <c r="U35" s="4">
        <v>11050.3</v>
      </c>
      <c r="V35" s="4">
        <v>11400.8</v>
      </c>
      <c r="W35" s="4">
        <v>11428.1</v>
      </c>
      <c r="X35" s="4">
        <v>11644.1</v>
      </c>
      <c r="Y35" s="4">
        <v>11978.2</v>
      </c>
      <c r="Z35" s="4">
        <v>12303.5</v>
      </c>
      <c r="AA35" s="4">
        <v>12733.3</v>
      </c>
      <c r="AB35" s="4">
        <v>12891.8</v>
      </c>
      <c r="AC35" s="4">
        <v>13053.6</v>
      </c>
      <c r="AD35" s="4">
        <v>13315.2</v>
      </c>
      <c r="AE35" s="4">
        <v>13723.2</v>
      </c>
      <c r="AF35" s="4">
        <v>13989.8</v>
      </c>
      <c r="AG35" s="4">
        <v>14283.4</v>
      </c>
      <c r="AH35" s="4">
        <v>14511.6</v>
      </c>
      <c r="AI35" s="4">
        <v>14629.9</v>
      </c>
      <c r="AJ35" s="4">
        <v>14802.2</v>
      </c>
      <c r="AK35" s="4">
        <v>15450.9</v>
      </c>
      <c r="AL35" s="4">
        <v>16394</v>
      </c>
      <c r="AM35" s="4">
        <v>17490.900000000001</v>
      </c>
      <c r="AN35" s="4">
        <v>18632.2</v>
      </c>
      <c r="AO35" s="4">
        <v>18947.8</v>
      </c>
      <c r="AP35" s="4">
        <v>19365.099999999999</v>
      </c>
      <c r="AQ35" s="4">
        <v>19500</v>
      </c>
      <c r="AR35" s="4">
        <v>19761.900000000001</v>
      </c>
      <c r="AS35" s="4">
        <v>19994.099999999999</v>
      </c>
      <c r="AT35" s="4">
        <v>20529.099999999999</v>
      </c>
      <c r="AU35" s="4">
        <v>21293.200000000001</v>
      </c>
      <c r="AV35" s="4">
        <v>21738.3</v>
      </c>
      <c r="AW35" s="4">
        <v>21891.4</v>
      </c>
      <c r="AX35" s="4">
        <v>21900.1</v>
      </c>
      <c r="AY35" s="4">
        <v>21623.5</v>
      </c>
      <c r="AZ35" s="4">
        <v>21920.9</v>
      </c>
      <c r="BA35" s="4">
        <v>22697.5</v>
      </c>
      <c r="BB35" s="4">
        <v>23631.1</v>
      </c>
      <c r="BC35" s="4">
        <v>25036.1</v>
      </c>
      <c r="BD35" s="4">
        <v>25825.200000000001</v>
      </c>
      <c r="BE35" s="4">
        <v>25308.1</v>
      </c>
      <c r="BF35" s="4">
        <v>24116.5</v>
      </c>
      <c r="BG35" s="4">
        <v>22940.400000000001</v>
      </c>
      <c r="BH35" s="4">
        <v>22022.2</v>
      </c>
      <c r="BI35" s="4">
        <v>21544.5</v>
      </c>
      <c r="BJ35" s="4">
        <v>21556.9</v>
      </c>
      <c r="BK35" s="4">
        <v>22302.400000000001</v>
      </c>
      <c r="BL35" s="4">
        <v>22879.4</v>
      </c>
      <c r="BM35" s="4">
        <v>23110.400000000001</v>
      </c>
      <c r="BN35" s="4">
        <v>23187.8</v>
      </c>
      <c r="BO35" s="4">
        <v>23350.1</v>
      </c>
      <c r="BP35" s="4">
        <v>23399.1</v>
      </c>
      <c r="BQ35" s="4">
        <v>23420.2</v>
      </c>
      <c r="BR35" s="4">
        <v>23571.599999999999</v>
      </c>
      <c r="BS35" s="4">
        <v>23664.400000000001</v>
      </c>
      <c r="BT35" s="4">
        <v>23671.599999999999</v>
      </c>
      <c r="BU35" s="4">
        <v>24219.7</v>
      </c>
      <c r="BV35" s="4">
        <v>24769.3</v>
      </c>
      <c r="BW35" s="4">
        <v>24483.7</v>
      </c>
      <c r="BX35" s="4">
        <v>24370.9</v>
      </c>
      <c r="BY35" s="4">
        <v>23841</v>
      </c>
      <c r="BZ35" s="4">
        <v>22313.3</v>
      </c>
      <c r="CA35" s="4">
        <v>20381.5</v>
      </c>
      <c r="CB35" s="4">
        <v>19099.900000000001</v>
      </c>
      <c r="CC35" s="4">
        <v>18593.099999999999</v>
      </c>
      <c r="CD35" s="4">
        <v>18450.400000000001</v>
      </c>
      <c r="CE35" s="4">
        <v>18239</v>
      </c>
      <c r="CF35" s="4">
        <v>18601.2</v>
      </c>
      <c r="CG35" s="4">
        <v>19129.5</v>
      </c>
      <c r="CH35" s="4">
        <v>19925.2</v>
      </c>
      <c r="CI35" s="4">
        <v>20903.599999999999</v>
      </c>
      <c r="CJ35" s="4">
        <v>21797.4</v>
      </c>
      <c r="CK35" s="4">
        <v>22321.9</v>
      </c>
      <c r="CL35" s="4">
        <v>23597.1</v>
      </c>
      <c r="CM35" s="4">
        <v>25949</v>
      </c>
      <c r="CN35" s="4">
        <v>25995.8</v>
      </c>
      <c r="CO35" s="4">
        <v>27189.1</v>
      </c>
      <c r="CP35" s="4">
        <v>27955</v>
      </c>
      <c r="CQ35" s="4">
        <v>27849.9</v>
      </c>
      <c r="CR35" s="4">
        <v>26959.1</v>
      </c>
      <c r="CS35" s="4">
        <v>31404.7</v>
      </c>
      <c r="CT35" s="4">
        <v>30224.3</v>
      </c>
      <c r="CU35" s="4">
        <v>31806.799999999999</v>
      </c>
      <c r="CV35" s="5">
        <v>29131.3</v>
      </c>
    </row>
    <row r="36" spans="2:100" x14ac:dyDescent="0.3">
      <c r="B36" s="116" t="s">
        <v>440</v>
      </c>
      <c r="C36" s="4">
        <v>3903.2</v>
      </c>
      <c r="D36" s="4">
        <v>4030.2</v>
      </c>
      <c r="E36" s="4">
        <v>3884.2</v>
      </c>
      <c r="F36" s="4">
        <v>3803.4</v>
      </c>
      <c r="G36" s="4">
        <v>3445.7</v>
      </c>
      <c r="H36" s="4">
        <v>3233.7</v>
      </c>
      <c r="I36" s="4">
        <v>3270.9</v>
      </c>
      <c r="J36" s="4">
        <v>3270.7</v>
      </c>
      <c r="K36" s="4">
        <v>3339.6</v>
      </c>
      <c r="L36" s="4">
        <v>3554.2</v>
      </c>
      <c r="M36" s="4">
        <v>3464.9</v>
      </c>
      <c r="N36" s="4">
        <v>3687.3</v>
      </c>
      <c r="O36" s="4">
        <v>3658.4</v>
      </c>
      <c r="P36" s="4">
        <v>4134.8999999999996</v>
      </c>
      <c r="Q36" s="4">
        <v>3845.9</v>
      </c>
      <c r="R36" s="4">
        <v>3694.8</v>
      </c>
      <c r="S36" s="4">
        <v>4040</v>
      </c>
      <c r="T36" s="4">
        <v>4125.3</v>
      </c>
      <c r="U36" s="4">
        <v>3731</v>
      </c>
      <c r="V36" s="4">
        <v>3872.6</v>
      </c>
      <c r="W36" s="4">
        <v>3866.1</v>
      </c>
      <c r="X36" s="4">
        <v>3975.9</v>
      </c>
      <c r="Y36" s="4">
        <v>3678.7</v>
      </c>
      <c r="Z36" s="4">
        <v>4869.2</v>
      </c>
      <c r="AA36" s="4">
        <v>4191.3</v>
      </c>
      <c r="AB36" s="4">
        <v>3974.6</v>
      </c>
      <c r="AC36" s="4">
        <v>4387.2</v>
      </c>
      <c r="AD36" s="4">
        <v>4073.9</v>
      </c>
      <c r="AE36" s="4">
        <v>3733.7</v>
      </c>
      <c r="AF36" s="4">
        <v>3745.4</v>
      </c>
      <c r="AG36" s="4">
        <v>3722.8</v>
      </c>
      <c r="AH36" s="4">
        <v>5890.1</v>
      </c>
      <c r="AI36" s="4">
        <v>4197.3999999999996</v>
      </c>
      <c r="AJ36" s="4">
        <v>4627.7</v>
      </c>
      <c r="AK36" s="4">
        <v>4598.8999999999996</v>
      </c>
      <c r="AL36" s="4">
        <v>7025</v>
      </c>
      <c r="AM36" s="4">
        <v>4660.3</v>
      </c>
      <c r="AN36" s="4">
        <v>5355.5</v>
      </c>
      <c r="AO36" s="4">
        <v>6016.4</v>
      </c>
      <c r="AP36" s="4">
        <v>6965.8</v>
      </c>
      <c r="AQ36" s="4">
        <v>5875.1</v>
      </c>
      <c r="AR36" s="4">
        <v>6425</v>
      </c>
      <c r="AS36" s="4">
        <v>6271.7</v>
      </c>
      <c r="AT36" s="4">
        <v>6678.3</v>
      </c>
      <c r="AU36" s="4">
        <v>6492.9</v>
      </c>
      <c r="AV36" s="4">
        <v>6269.9</v>
      </c>
      <c r="AW36" s="4">
        <v>6061.8</v>
      </c>
      <c r="AX36" s="4">
        <v>7161.4</v>
      </c>
      <c r="AY36" s="4">
        <v>6482.4</v>
      </c>
      <c r="AZ36" s="4">
        <v>6775.7</v>
      </c>
      <c r="BA36" s="4">
        <v>6648.7</v>
      </c>
      <c r="BB36" s="4">
        <v>7603.2</v>
      </c>
      <c r="BC36" s="4">
        <v>7812.7</v>
      </c>
      <c r="BD36" s="4">
        <v>8573.2999999999993</v>
      </c>
      <c r="BE36" s="4">
        <v>8814.6</v>
      </c>
      <c r="BF36" s="4">
        <v>9769.4</v>
      </c>
      <c r="BG36" s="4">
        <v>9790.2000000000007</v>
      </c>
      <c r="BH36" s="4">
        <v>9809.7999999999993</v>
      </c>
      <c r="BI36" s="4">
        <v>9682.7000000000007</v>
      </c>
      <c r="BJ36" s="4">
        <v>10802.3</v>
      </c>
      <c r="BK36" s="4">
        <v>11084.9</v>
      </c>
      <c r="BL36" s="4">
        <v>10603.9</v>
      </c>
      <c r="BM36" s="4">
        <v>10721.3</v>
      </c>
      <c r="BN36" s="4">
        <v>11580.9</v>
      </c>
      <c r="BO36" s="4">
        <v>11460.1</v>
      </c>
      <c r="BP36" s="4">
        <v>10508</v>
      </c>
      <c r="BQ36" s="4">
        <v>10799.3</v>
      </c>
      <c r="BR36" s="4">
        <v>11992.6</v>
      </c>
      <c r="BS36" s="4">
        <v>11152.8</v>
      </c>
      <c r="BT36" s="4">
        <v>11112.7</v>
      </c>
      <c r="BU36" s="4">
        <v>11396.1</v>
      </c>
      <c r="BV36" s="4">
        <v>13371.4</v>
      </c>
      <c r="BW36" s="4">
        <v>12999.8</v>
      </c>
      <c r="BX36" s="4">
        <v>13112.4</v>
      </c>
      <c r="BY36" s="4">
        <v>12785.2</v>
      </c>
      <c r="BZ36" s="4">
        <v>13424.6</v>
      </c>
      <c r="CA36" s="4">
        <v>10121.9</v>
      </c>
      <c r="CB36" s="4">
        <v>9641</v>
      </c>
      <c r="CC36" s="4">
        <v>9803.1</v>
      </c>
      <c r="CD36" s="4">
        <v>11744</v>
      </c>
      <c r="CE36" s="4">
        <v>10665.8</v>
      </c>
      <c r="CF36" s="4">
        <v>11518.5</v>
      </c>
      <c r="CG36" s="4">
        <v>12097.4</v>
      </c>
      <c r="CH36" s="4">
        <v>12988.4</v>
      </c>
      <c r="CI36" s="4">
        <v>12955.5</v>
      </c>
      <c r="CJ36" s="4">
        <v>14080.2</v>
      </c>
      <c r="CK36" s="4">
        <v>14491.4</v>
      </c>
      <c r="CL36" s="4">
        <v>15506</v>
      </c>
      <c r="CM36" s="4">
        <v>14284.8</v>
      </c>
      <c r="CN36" s="4">
        <v>15387.3</v>
      </c>
      <c r="CO36" s="4">
        <v>16021</v>
      </c>
      <c r="CP36" s="4">
        <v>16909.900000000001</v>
      </c>
      <c r="CQ36" s="4">
        <v>17849.5</v>
      </c>
      <c r="CR36" s="4">
        <v>17747.400000000001</v>
      </c>
      <c r="CS36" s="4">
        <v>19087.599999999999</v>
      </c>
      <c r="CT36" s="4">
        <v>20632.400000000001</v>
      </c>
      <c r="CU36" s="4">
        <v>19254.099999999999</v>
      </c>
      <c r="CV36" s="5">
        <v>19070</v>
      </c>
    </row>
    <row r="37" spans="2:100" x14ac:dyDescent="0.3">
      <c r="B37" s="116" t="s">
        <v>441</v>
      </c>
      <c r="C37" s="4">
        <v>2149.9</v>
      </c>
      <c r="D37" s="4">
        <v>2642.8</v>
      </c>
      <c r="E37" s="4">
        <v>2688.9</v>
      </c>
      <c r="F37" s="4">
        <v>3160.4</v>
      </c>
      <c r="G37" s="4">
        <v>2905.4</v>
      </c>
      <c r="H37" s="4">
        <v>2625.4</v>
      </c>
      <c r="I37" s="4">
        <v>2850.8</v>
      </c>
      <c r="J37" s="4">
        <v>2900.4</v>
      </c>
      <c r="K37" s="4">
        <v>2793.8</v>
      </c>
      <c r="L37" s="4">
        <v>3346</v>
      </c>
      <c r="M37" s="4">
        <v>2990.3</v>
      </c>
      <c r="N37" s="4">
        <v>3438.9</v>
      </c>
      <c r="O37" s="4">
        <v>2957.9</v>
      </c>
      <c r="P37" s="4">
        <v>3674.5</v>
      </c>
      <c r="Q37" s="4">
        <v>3365.7</v>
      </c>
      <c r="R37" s="4">
        <v>3442.8</v>
      </c>
      <c r="S37" s="4">
        <v>3441.4</v>
      </c>
      <c r="T37" s="4">
        <v>3887.7</v>
      </c>
      <c r="U37" s="4">
        <v>3789.3</v>
      </c>
      <c r="V37" s="4">
        <v>4226.5</v>
      </c>
      <c r="W37" s="4">
        <v>3607.7</v>
      </c>
      <c r="X37" s="4">
        <v>4219.8999999999996</v>
      </c>
      <c r="Y37" s="4">
        <v>4777.2</v>
      </c>
      <c r="Z37" s="4">
        <v>5554.2</v>
      </c>
      <c r="AA37" s="4">
        <v>4939.3999999999996</v>
      </c>
      <c r="AB37" s="4">
        <v>4958.5</v>
      </c>
      <c r="AC37" s="4">
        <v>5509.2</v>
      </c>
      <c r="AD37" s="4">
        <v>4997.8999999999996</v>
      </c>
      <c r="AE37" s="4">
        <v>5115.6000000000004</v>
      </c>
      <c r="AF37" s="4">
        <v>5640.4</v>
      </c>
      <c r="AG37" s="4">
        <v>5775.8</v>
      </c>
      <c r="AH37" s="4">
        <v>7096.2</v>
      </c>
      <c r="AI37" s="4">
        <v>4844.3</v>
      </c>
      <c r="AJ37" s="4">
        <v>5837.6</v>
      </c>
      <c r="AK37" s="4">
        <v>6101.9</v>
      </c>
      <c r="AL37" s="4">
        <v>6707.2</v>
      </c>
      <c r="AM37" s="4">
        <v>6239.9</v>
      </c>
      <c r="AN37" s="4">
        <v>7189.3</v>
      </c>
      <c r="AO37" s="4">
        <v>8502.7999999999993</v>
      </c>
      <c r="AP37" s="4">
        <v>9165.9</v>
      </c>
      <c r="AQ37" s="4">
        <v>8504.5</v>
      </c>
      <c r="AR37" s="4">
        <v>9744.6</v>
      </c>
      <c r="AS37" s="4">
        <v>9855</v>
      </c>
      <c r="AT37" s="4">
        <v>9828</v>
      </c>
      <c r="AU37" s="4">
        <v>9583.7999999999993</v>
      </c>
      <c r="AV37" s="4">
        <v>9792.7000000000007</v>
      </c>
      <c r="AW37" s="4">
        <v>9683</v>
      </c>
      <c r="AX37" s="4">
        <v>10831.5</v>
      </c>
      <c r="AY37" s="4">
        <v>9935.1</v>
      </c>
      <c r="AZ37" s="4">
        <v>10883.4</v>
      </c>
      <c r="BA37" s="4">
        <v>10391</v>
      </c>
      <c r="BB37" s="4">
        <v>10918.5</v>
      </c>
      <c r="BC37" s="4">
        <v>10816.9</v>
      </c>
      <c r="BD37" s="4">
        <v>11188.9</v>
      </c>
      <c r="BE37" s="4">
        <v>11082.4</v>
      </c>
      <c r="BF37" s="4">
        <v>11887.8</v>
      </c>
      <c r="BG37" s="4">
        <v>11498.6</v>
      </c>
      <c r="BH37" s="4">
        <v>12080.4</v>
      </c>
      <c r="BI37" s="4">
        <v>11422.3</v>
      </c>
      <c r="BJ37" s="4">
        <v>11898.7</v>
      </c>
      <c r="BK37" s="4">
        <v>12219.3</v>
      </c>
      <c r="BL37" s="4">
        <v>11369.4</v>
      </c>
      <c r="BM37" s="4">
        <v>11835.3</v>
      </c>
      <c r="BN37" s="4">
        <v>12403</v>
      </c>
      <c r="BO37" s="4">
        <v>12961.8</v>
      </c>
      <c r="BP37" s="4">
        <v>11757.2</v>
      </c>
      <c r="BQ37" s="4">
        <v>12937.2</v>
      </c>
      <c r="BR37" s="4">
        <v>13686.8</v>
      </c>
      <c r="BS37" s="4">
        <v>13498.9</v>
      </c>
      <c r="BT37" s="4">
        <v>13406.9</v>
      </c>
      <c r="BU37" s="4">
        <v>13492.3</v>
      </c>
      <c r="BV37" s="4">
        <v>14649</v>
      </c>
      <c r="BW37" s="4">
        <v>13470.6</v>
      </c>
      <c r="BX37" s="4">
        <v>13949.1</v>
      </c>
      <c r="BY37" s="4">
        <v>14731.7</v>
      </c>
      <c r="BZ37" s="4">
        <v>16674.7</v>
      </c>
      <c r="CA37" s="4">
        <v>10565.9</v>
      </c>
      <c r="CB37" s="4">
        <v>11023.4</v>
      </c>
      <c r="CC37" s="4">
        <v>10794.3</v>
      </c>
      <c r="CD37" s="4">
        <v>14349.4</v>
      </c>
      <c r="CE37" s="4">
        <v>12016.3</v>
      </c>
      <c r="CF37" s="4">
        <v>13716</v>
      </c>
      <c r="CG37" s="4">
        <v>14259.2</v>
      </c>
      <c r="CH37" s="4">
        <v>14771.5</v>
      </c>
      <c r="CI37" s="4">
        <v>14975.6</v>
      </c>
      <c r="CJ37" s="4">
        <v>17145.2</v>
      </c>
      <c r="CK37" s="4">
        <v>17641.8</v>
      </c>
      <c r="CL37" s="4">
        <v>18862.400000000001</v>
      </c>
      <c r="CM37" s="4">
        <v>15305.8</v>
      </c>
      <c r="CN37" s="4">
        <v>18055</v>
      </c>
      <c r="CO37" s="4">
        <v>19251</v>
      </c>
      <c r="CP37" s="4">
        <v>20088.099999999999</v>
      </c>
      <c r="CQ37" s="4">
        <v>18220.599999999999</v>
      </c>
      <c r="CR37" s="4">
        <v>20179.3</v>
      </c>
      <c r="CS37" s="4">
        <v>22437.5</v>
      </c>
      <c r="CT37" s="4">
        <v>23249.599999999999</v>
      </c>
      <c r="CU37" s="4">
        <v>19359</v>
      </c>
      <c r="CV37" s="5">
        <v>22295</v>
      </c>
    </row>
    <row r="38" spans="2:100" x14ac:dyDescent="0.3">
      <c r="B38" s="116" t="s">
        <v>442</v>
      </c>
      <c r="C38" s="4">
        <v>95.2</v>
      </c>
      <c r="D38" s="4">
        <v>109.8</v>
      </c>
      <c r="E38" s="4">
        <v>119.5</v>
      </c>
      <c r="F38" s="4">
        <v>130.6</v>
      </c>
      <c r="G38" s="4">
        <v>131.80000000000001</v>
      </c>
      <c r="H38" s="4">
        <v>154.9</v>
      </c>
      <c r="I38" s="4">
        <v>165.4</v>
      </c>
      <c r="J38" s="4">
        <v>169.9</v>
      </c>
      <c r="K38" s="4">
        <v>174.3</v>
      </c>
      <c r="L38" s="4">
        <v>186.7</v>
      </c>
      <c r="M38" s="4">
        <v>192.7</v>
      </c>
      <c r="N38" s="4">
        <v>202.3</v>
      </c>
      <c r="O38" s="4">
        <v>196.3</v>
      </c>
      <c r="P38" s="4">
        <v>199.3</v>
      </c>
      <c r="Q38" s="4">
        <v>197.4</v>
      </c>
      <c r="R38" s="4">
        <v>199</v>
      </c>
      <c r="S38" s="4">
        <v>251.9</v>
      </c>
      <c r="T38" s="4">
        <v>212.1</v>
      </c>
      <c r="U38" s="4">
        <v>213.8</v>
      </c>
      <c r="V38" s="4">
        <v>200.2</v>
      </c>
      <c r="W38" s="4">
        <v>235.9</v>
      </c>
      <c r="X38" s="4">
        <v>249.3</v>
      </c>
      <c r="Y38" s="4">
        <v>230.4</v>
      </c>
      <c r="Z38" s="4">
        <v>189.5</v>
      </c>
      <c r="AA38" s="4">
        <v>224.3</v>
      </c>
      <c r="AB38" s="4">
        <v>259.89999999999998</v>
      </c>
      <c r="AC38" s="4">
        <v>279.3</v>
      </c>
      <c r="AD38" s="4">
        <v>236.5</v>
      </c>
      <c r="AE38" s="4">
        <v>294.7</v>
      </c>
      <c r="AF38" s="4">
        <v>274.39999999999998</v>
      </c>
      <c r="AG38" s="4">
        <v>301.7</v>
      </c>
      <c r="AH38" s="4">
        <v>248.3</v>
      </c>
      <c r="AI38" s="4">
        <v>282</v>
      </c>
      <c r="AJ38" s="4">
        <v>285.5</v>
      </c>
      <c r="AK38" s="4">
        <v>220</v>
      </c>
      <c r="AL38" s="4">
        <v>260.60000000000002</v>
      </c>
      <c r="AM38" s="4">
        <v>339.5</v>
      </c>
      <c r="AN38" s="4">
        <v>353.6</v>
      </c>
      <c r="AO38" s="4">
        <v>294.5</v>
      </c>
      <c r="AP38" s="4">
        <v>322.39999999999998</v>
      </c>
      <c r="AQ38" s="4">
        <v>380.2</v>
      </c>
      <c r="AR38" s="4">
        <v>373.7</v>
      </c>
      <c r="AS38" s="4">
        <v>299.2</v>
      </c>
      <c r="AT38" s="4">
        <v>316.89999999999998</v>
      </c>
      <c r="AU38" s="4">
        <v>369.9</v>
      </c>
      <c r="AV38" s="4">
        <v>361.8</v>
      </c>
      <c r="AW38" s="4">
        <v>288.89999999999998</v>
      </c>
      <c r="AX38" s="4">
        <v>311.5</v>
      </c>
      <c r="AY38" s="4">
        <v>372.5</v>
      </c>
      <c r="AZ38" s="4">
        <v>369.3</v>
      </c>
      <c r="BA38" s="4">
        <v>298</v>
      </c>
      <c r="BB38" s="4">
        <v>319.10000000000002</v>
      </c>
      <c r="BC38" s="4">
        <v>371.9</v>
      </c>
      <c r="BD38" s="4">
        <v>393.7</v>
      </c>
      <c r="BE38" s="4">
        <v>372.2</v>
      </c>
      <c r="BF38" s="4">
        <v>377.2</v>
      </c>
      <c r="BG38" s="4">
        <v>444.5</v>
      </c>
      <c r="BH38" s="4">
        <v>476.3</v>
      </c>
      <c r="BI38" s="4">
        <v>328.2</v>
      </c>
      <c r="BJ38" s="4">
        <v>382</v>
      </c>
      <c r="BK38" s="4">
        <v>382.2</v>
      </c>
      <c r="BL38" s="4">
        <v>411.7</v>
      </c>
      <c r="BM38" s="4">
        <v>438.7</v>
      </c>
      <c r="BN38" s="4">
        <v>503.3</v>
      </c>
      <c r="BO38" s="4">
        <v>474.4</v>
      </c>
      <c r="BP38" s="4">
        <v>481.4</v>
      </c>
      <c r="BQ38" s="4">
        <v>492.5</v>
      </c>
      <c r="BR38" s="4">
        <v>618.70000000000005</v>
      </c>
      <c r="BS38" s="4">
        <v>678.7</v>
      </c>
      <c r="BT38" s="4">
        <v>588.29999999999995</v>
      </c>
      <c r="BU38" s="4">
        <v>558.79999999999995</v>
      </c>
      <c r="BV38" s="4">
        <v>627.20000000000005</v>
      </c>
      <c r="BW38" s="4">
        <v>750.2</v>
      </c>
      <c r="BX38" s="4">
        <v>763.4</v>
      </c>
      <c r="BY38" s="4">
        <v>836.8</v>
      </c>
      <c r="BZ38" s="4">
        <v>817.6</v>
      </c>
      <c r="CA38" s="4">
        <v>726.2</v>
      </c>
      <c r="CB38" s="4">
        <v>701.9</v>
      </c>
      <c r="CC38" s="4">
        <v>675.3</v>
      </c>
      <c r="CD38" s="4">
        <v>784.6</v>
      </c>
      <c r="CE38" s="4">
        <v>843.2</v>
      </c>
      <c r="CF38" s="4">
        <v>893</v>
      </c>
      <c r="CG38" s="4">
        <v>916.2</v>
      </c>
      <c r="CH38" s="4">
        <v>571.6</v>
      </c>
      <c r="CI38" s="4">
        <v>704.7</v>
      </c>
      <c r="CJ38" s="4">
        <v>772</v>
      </c>
      <c r="CK38" s="4">
        <v>1094</v>
      </c>
      <c r="CL38" s="4">
        <v>1347.3</v>
      </c>
      <c r="CM38" s="4">
        <v>923.9</v>
      </c>
      <c r="CN38" s="4">
        <v>1005</v>
      </c>
      <c r="CO38" s="4">
        <v>1310</v>
      </c>
      <c r="CP38" s="4">
        <v>1601</v>
      </c>
      <c r="CQ38" s="4">
        <v>1162.7</v>
      </c>
      <c r="CR38" s="4">
        <v>858.6</v>
      </c>
      <c r="CS38" s="4">
        <v>1166.8</v>
      </c>
      <c r="CT38" s="4">
        <v>1679.9</v>
      </c>
      <c r="CU38" s="4">
        <v>1273.5999999999999</v>
      </c>
      <c r="CV38" s="5">
        <v>1009</v>
      </c>
    </row>
    <row r="39" spans="2:100" x14ac:dyDescent="0.3">
      <c r="B39" s="116" t="s">
        <v>443</v>
      </c>
      <c r="C39" s="4">
        <v>1387.4</v>
      </c>
      <c r="D39" s="4">
        <v>1653.4</v>
      </c>
      <c r="E39" s="4">
        <v>1396.5</v>
      </c>
      <c r="F39" s="4">
        <v>1716.7</v>
      </c>
      <c r="G39" s="4">
        <v>1562.4</v>
      </c>
      <c r="H39" s="4">
        <v>1636.4</v>
      </c>
      <c r="I39" s="4">
        <v>1484.4</v>
      </c>
      <c r="J39" s="4">
        <v>1866.8</v>
      </c>
      <c r="K39" s="4">
        <v>1689.1</v>
      </c>
      <c r="L39" s="4">
        <v>1767.7</v>
      </c>
      <c r="M39" s="4">
        <v>1661.6</v>
      </c>
      <c r="N39" s="4">
        <v>1999.7</v>
      </c>
      <c r="O39" s="4">
        <v>1671.9</v>
      </c>
      <c r="P39" s="4">
        <v>1973.9</v>
      </c>
      <c r="Q39" s="4">
        <v>1698.4</v>
      </c>
      <c r="R39" s="4">
        <v>2061.6999999999998</v>
      </c>
      <c r="S39" s="4">
        <v>1888.5</v>
      </c>
      <c r="T39" s="4">
        <v>2126.1999999999998</v>
      </c>
      <c r="U39" s="4">
        <v>1948.6</v>
      </c>
      <c r="V39" s="4">
        <v>2203.6999999999998</v>
      </c>
      <c r="W39" s="4">
        <v>2018.9</v>
      </c>
      <c r="X39" s="4">
        <v>2309</v>
      </c>
      <c r="Y39" s="4">
        <v>2130.6999999999998</v>
      </c>
      <c r="Z39" s="4">
        <v>2300.5</v>
      </c>
      <c r="AA39" s="4">
        <v>2280.5</v>
      </c>
      <c r="AB39" s="4">
        <v>2604.5</v>
      </c>
      <c r="AC39" s="4">
        <v>2513</v>
      </c>
      <c r="AD39" s="4">
        <v>3068</v>
      </c>
      <c r="AE39" s="4">
        <v>3024.3</v>
      </c>
      <c r="AF39" s="4">
        <v>3209.6</v>
      </c>
      <c r="AG39" s="4">
        <v>3149.1</v>
      </c>
      <c r="AH39" s="4">
        <v>3447</v>
      </c>
      <c r="AI39" s="4">
        <v>3058.3</v>
      </c>
      <c r="AJ39" s="4">
        <v>3267.2</v>
      </c>
      <c r="AK39" s="4">
        <v>2879</v>
      </c>
      <c r="AL39" s="4">
        <v>3640.5</v>
      </c>
      <c r="AM39" s="4">
        <v>3785.3</v>
      </c>
      <c r="AN39" s="4">
        <v>4191.5</v>
      </c>
      <c r="AO39" s="4">
        <v>3976.9</v>
      </c>
      <c r="AP39" s="4">
        <v>4356.2</v>
      </c>
      <c r="AQ39" s="4">
        <v>4091</v>
      </c>
      <c r="AR39" s="4">
        <v>4229.8999999999996</v>
      </c>
      <c r="AS39" s="4">
        <v>3895.3</v>
      </c>
      <c r="AT39" s="4">
        <v>4522.8</v>
      </c>
      <c r="AU39" s="4">
        <v>4583.8999999999996</v>
      </c>
      <c r="AV39" s="4">
        <v>4862.3</v>
      </c>
      <c r="AW39" s="4">
        <v>4630.8999999999996</v>
      </c>
      <c r="AX39" s="4">
        <v>5002.8999999999996</v>
      </c>
      <c r="AY39" s="4">
        <v>4721.5</v>
      </c>
      <c r="AZ39" s="4">
        <v>4907.8999999999996</v>
      </c>
      <c r="BA39" s="4">
        <v>4648.2</v>
      </c>
      <c r="BB39" s="4">
        <v>5556.5</v>
      </c>
      <c r="BC39" s="4">
        <v>5817.1</v>
      </c>
      <c r="BD39" s="4">
        <v>6167.6</v>
      </c>
      <c r="BE39" s="4">
        <v>5800.9</v>
      </c>
      <c r="BF39" s="4">
        <v>6234.3</v>
      </c>
      <c r="BG39" s="4">
        <v>6076.5</v>
      </c>
      <c r="BH39" s="4">
        <v>6023</v>
      </c>
      <c r="BI39" s="4">
        <v>5530.5</v>
      </c>
      <c r="BJ39" s="4">
        <v>6154</v>
      </c>
      <c r="BK39" s="4">
        <v>6358.8</v>
      </c>
      <c r="BL39" s="4">
        <v>6224.8</v>
      </c>
      <c r="BM39" s="4">
        <v>5730.8</v>
      </c>
      <c r="BN39" s="4">
        <v>6352.6</v>
      </c>
      <c r="BO39" s="4">
        <v>6001.3</v>
      </c>
      <c r="BP39" s="4">
        <v>5921.9</v>
      </c>
      <c r="BQ39" s="4">
        <v>5650.1</v>
      </c>
      <c r="BR39" s="4">
        <v>6575.7</v>
      </c>
      <c r="BS39" s="4">
        <v>6331.7</v>
      </c>
      <c r="BT39" s="4">
        <v>6296</v>
      </c>
      <c r="BU39" s="4">
        <v>6268.2</v>
      </c>
      <c r="BV39" s="4">
        <v>6657</v>
      </c>
      <c r="BW39" s="4">
        <v>6705.4</v>
      </c>
      <c r="BX39" s="4">
        <v>6711.6</v>
      </c>
      <c r="BY39" s="4">
        <v>6696.1</v>
      </c>
      <c r="BZ39" s="4">
        <v>6049.9</v>
      </c>
      <c r="CA39" s="4">
        <v>5558.3</v>
      </c>
      <c r="CB39" s="4">
        <v>4194.2</v>
      </c>
      <c r="CC39" s="4">
        <v>4590.8</v>
      </c>
      <c r="CD39" s="4">
        <v>5960.7</v>
      </c>
      <c r="CE39" s="4">
        <v>5561.1</v>
      </c>
      <c r="CF39" s="4">
        <v>5496.2</v>
      </c>
      <c r="CG39" s="4">
        <v>5646.2</v>
      </c>
      <c r="CH39" s="4">
        <v>6522.6</v>
      </c>
      <c r="CI39" s="4">
        <v>5982.4</v>
      </c>
      <c r="CJ39" s="4">
        <v>6673.7</v>
      </c>
      <c r="CK39" s="4">
        <v>5915.4</v>
      </c>
      <c r="CL39" s="4">
        <v>8667.4</v>
      </c>
      <c r="CM39" s="4">
        <v>7417</v>
      </c>
      <c r="CN39" s="4">
        <v>8004.6</v>
      </c>
      <c r="CO39" s="4">
        <v>7010.9</v>
      </c>
      <c r="CP39" s="4">
        <v>7814.5</v>
      </c>
      <c r="CQ39" s="4">
        <v>8555.7999999999993</v>
      </c>
      <c r="CR39" s="4">
        <v>8497.4</v>
      </c>
      <c r="CS39" s="4">
        <v>7947.4</v>
      </c>
      <c r="CT39" s="4">
        <v>8840.5</v>
      </c>
      <c r="CU39" s="4">
        <v>9043.1</v>
      </c>
      <c r="CV39" s="5">
        <v>9067.7000000000007</v>
      </c>
    </row>
    <row r="40" spans="2:100" x14ac:dyDescent="0.3">
      <c r="B40" s="116" t="s">
        <v>444</v>
      </c>
      <c r="C40" s="4">
        <v>1496.3</v>
      </c>
      <c r="D40" s="4">
        <v>1660.4</v>
      </c>
      <c r="E40" s="4">
        <v>1581.2</v>
      </c>
      <c r="F40" s="4">
        <v>1725.1</v>
      </c>
      <c r="G40" s="4">
        <v>1623</v>
      </c>
      <c r="H40" s="4">
        <v>1655.5</v>
      </c>
      <c r="I40" s="4">
        <v>1592.2</v>
      </c>
      <c r="J40" s="4">
        <v>1876.2</v>
      </c>
      <c r="K40" s="4">
        <v>1890</v>
      </c>
      <c r="L40" s="4">
        <v>2026.6</v>
      </c>
      <c r="M40" s="4">
        <v>1983.7</v>
      </c>
      <c r="N40" s="4">
        <v>2157.6999999999998</v>
      </c>
      <c r="O40" s="4">
        <v>1919.5</v>
      </c>
      <c r="P40" s="4">
        <v>2035.6</v>
      </c>
      <c r="Q40" s="4">
        <v>1934.1</v>
      </c>
      <c r="R40" s="4">
        <v>2175.6999999999998</v>
      </c>
      <c r="S40" s="4">
        <v>2144.9</v>
      </c>
      <c r="T40" s="4">
        <v>2335.5</v>
      </c>
      <c r="U40" s="4">
        <v>2257.9</v>
      </c>
      <c r="V40" s="4">
        <v>2367.6999999999998</v>
      </c>
      <c r="W40" s="4">
        <v>2291.4</v>
      </c>
      <c r="X40" s="4">
        <v>2432.1999999999998</v>
      </c>
      <c r="Y40" s="4">
        <v>2349.3000000000002</v>
      </c>
      <c r="Z40" s="4">
        <v>2428.1999999999998</v>
      </c>
      <c r="AA40" s="4">
        <v>2541.9</v>
      </c>
      <c r="AB40" s="4">
        <v>2724</v>
      </c>
      <c r="AC40" s="4">
        <v>2654.3</v>
      </c>
      <c r="AD40" s="4">
        <v>2855.8</v>
      </c>
      <c r="AE40" s="4">
        <v>2772.9</v>
      </c>
      <c r="AF40" s="4">
        <v>2724.6</v>
      </c>
      <c r="AG40" s="4">
        <v>2785.5</v>
      </c>
      <c r="AH40" s="4">
        <v>3088.9</v>
      </c>
      <c r="AI40" s="4">
        <v>3151.7</v>
      </c>
      <c r="AJ40" s="4">
        <v>3416.3</v>
      </c>
      <c r="AK40" s="4">
        <v>3430.4</v>
      </c>
      <c r="AL40" s="4">
        <v>3900.7</v>
      </c>
      <c r="AM40" s="4">
        <v>3985.9</v>
      </c>
      <c r="AN40" s="4">
        <v>4255.8999999999996</v>
      </c>
      <c r="AO40" s="4">
        <v>4223.8999999999996</v>
      </c>
      <c r="AP40" s="4">
        <v>4461.3</v>
      </c>
      <c r="AQ40" s="4">
        <v>4342.2</v>
      </c>
      <c r="AR40" s="4">
        <v>4411.5</v>
      </c>
      <c r="AS40" s="4">
        <v>4182.8999999999996</v>
      </c>
      <c r="AT40" s="4">
        <v>4364.5</v>
      </c>
      <c r="AU40" s="4">
        <v>4142.2</v>
      </c>
      <c r="AV40" s="4">
        <v>4199.7</v>
      </c>
      <c r="AW40" s="4">
        <v>3996.8</v>
      </c>
      <c r="AX40" s="4">
        <v>4150.3</v>
      </c>
      <c r="AY40" s="4">
        <v>3999.4</v>
      </c>
      <c r="AZ40" s="4">
        <v>4122</v>
      </c>
      <c r="BA40" s="4">
        <v>4083.9</v>
      </c>
      <c r="BB40" s="4">
        <v>4565.7</v>
      </c>
      <c r="BC40" s="4">
        <v>4795.5</v>
      </c>
      <c r="BD40" s="4">
        <v>4963.3</v>
      </c>
      <c r="BE40" s="4">
        <v>4866.3</v>
      </c>
      <c r="BF40" s="4">
        <v>5034.8999999999996</v>
      </c>
      <c r="BG40" s="4">
        <v>5055.6000000000004</v>
      </c>
      <c r="BH40" s="4">
        <v>5019.1000000000004</v>
      </c>
      <c r="BI40" s="4">
        <v>4788.3999999999996</v>
      </c>
      <c r="BJ40" s="4">
        <v>5139.8999999999996</v>
      </c>
      <c r="BK40" s="4">
        <v>5494.1</v>
      </c>
      <c r="BL40" s="4">
        <v>5365.6</v>
      </c>
      <c r="BM40" s="4">
        <v>5142.8</v>
      </c>
      <c r="BN40" s="4">
        <v>5504.5</v>
      </c>
      <c r="BO40" s="4">
        <v>5397.7</v>
      </c>
      <c r="BP40" s="4">
        <v>5379.9</v>
      </c>
      <c r="BQ40" s="4">
        <v>5418.2</v>
      </c>
      <c r="BR40" s="4">
        <v>6124.3</v>
      </c>
      <c r="BS40" s="4">
        <v>6311.8</v>
      </c>
      <c r="BT40" s="4">
        <v>6394.5</v>
      </c>
      <c r="BU40" s="4">
        <v>6426.4</v>
      </c>
      <c r="BV40" s="4">
        <v>6653.4</v>
      </c>
      <c r="BW40" s="4">
        <v>6696.3</v>
      </c>
      <c r="BX40" s="4">
        <v>6741.9</v>
      </c>
      <c r="BY40" s="4">
        <v>6868.6</v>
      </c>
      <c r="BZ40" s="4">
        <v>6292.2</v>
      </c>
      <c r="CA40" s="4">
        <v>6410.5</v>
      </c>
      <c r="CB40" s="4">
        <v>5583.2</v>
      </c>
      <c r="CC40" s="4">
        <v>5892.3</v>
      </c>
      <c r="CD40" s="4">
        <v>6963</v>
      </c>
      <c r="CE40" s="4">
        <v>6781.7</v>
      </c>
      <c r="CF40" s="4">
        <v>6850</v>
      </c>
      <c r="CG40" s="4">
        <v>7016.1</v>
      </c>
      <c r="CH40" s="4">
        <v>7496.2</v>
      </c>
      <c r="CI40" s="4">
        <v>7376.3</v>
      </c>
      <c r="CJ40" s="4">
        <v>8032</v>
      </c>
      <c r="CK40" s="4">
        <v>7738</v>
      </c>
      <c r="CL40" s="4">
        <v>9823.7000000000007</v>
      </c>
      <c r="CM40" s="4">
        <v>8987.1</v>
      </c>
      <c r="CN40" s="4">
        <v>8908.4</v>
      </c>
      <c r="CO40" s="4">
        <v>9105.1</v>
      </c>
      <c r="CP40" s="4">
        <v>10806.3</v>
      </c>
      <c r="CQ40" s="4">
        <v>9168.4</v>
      </c>
      <c r="CR40" s="4">
        <v>8733.7999999999993</v>
      </c>
      <c r="CS40" s="4">
        <v>8973.7999999999993</v>
      </c>
      <c r="CT40" s="4">
        <v>10682.1</v>
      </c>
      <c r="CU40" s="4">
        <v>10470.5</v>
      </c>
      <c r="CV40" s="5">
        <v>9943.2999999999993</v>
      </c>
    </row>
    <row r="41" spans="2:100" x14ac:dyDescent="0.3">
      <c r="B41" s="116" t="s">
        <v>445</v>
      </c>
      <c r="C41" s="4">
        <v>4573.8999999999996</v>
      </c>
      <c r="D41" s="4">
        <v>5211.5</v>
      </c>
      <c r="E41" s="4">
        <v>5067.8999999999996</v>
      </c>
      <c r="F41" s="4">
        <v>5530.7</v>
      </c>
      <c r="G41" s="4">
        <v>5598.3</v>
      </c>
      <c r="H41" s="4">
        <v>5173.1000000000004</v>
      </c>
      <c r="I41" s="4">
        <v>5385.1</v>
      </c>
      <c r="J41" s="4">
        <v>5619.5</v>
      </c>
      <c r="K41" s="4">
        <v>5654.4</v>
      </c>
      <c r="L41" s="4">
        <v>6084.3</v>
      </c>
      <c r="M41" s="4">
        <v>5653.9</v>
      </c>
      <c r="N41" s="4">
        <v>6321.4</v>
      </c>
      <c r="O41" s="4">
        <v>5867.6</v>
      </c>
      <c r="P41" s="4">
        <v>6558.7</v>
      </c>
      <c r="Q41" s="4">
        <v>5855.6</v>
      </c>
      <c r="R41" s="4">
        <v>6154.1</v>
      </c>
      <c r="S41" s="4">
        <v>5921.4</v>
      </c>
      <c r="T41" s="4">
        <v>6618.5</v>
      </c>
      <c r="U41" s="4">
        <v>6282.4</v>
      </c>
      <c r="V41" s="4">
        <v>6912.6</v>
      </c>
      <c r="W41" s="4">
        <v>6001.1</v>
      </c>
      <c r="X41" s="4">
        <v>6109.8</v>
      </c>
      <c r="Y41" s="4">
        <v>6758.9</v>
      </c>
      <c r="Z41" s="4">
        <v>7733.2</v>
      </c>
      <c r="AA41" s="4">
        <v>6674.9</v>
      </c>
      <c r="AB41" s="4">
        <v>7118.2</v>
      </c>
      <c r="AC41" s="4">
        <v>7458.2</v>
      </c>
      <c r="AD41" s="4">
        <v>6924.7</v>
      </c>
      <c r="AE41" s="4">
        <v>6666.7</v>
      </c>
      <c r="AF41" s="4">
        <v>6970.7</v>
      </c>
      <c r="AG41" s="4">
        <v>7133.1</v>
      </c>
      <c r="AH41" s="4">
        <v>8703.5</v>
      </c>
      <c r="AI41" s="4">
        <v>6257.2</v>
      </c>
      <c r="AJ41" s="4">
        <v>7257.6</v>
      </c>
      <c r="AK41" s="4">
        <v>7610.6</v>
      </c>
      <c r="AL41" s="4">
        <v>8717.6</v>
      </c>
      <c r="AM41" s="4">
        <v>8216.1</v>
      </c>
      <c r="AN41" s="4">
        <v>9098.5</v>
      </c>
      <c r="AO41" s="4">
        <v>10277.4</v>
      </c>
      <c r="AP41" s="4">
        <v>10935.9</v>
      </c>
      <c r="AQ41" s="4">
        <v>9561.7000000000007</v>
      </c>
      <c r="AR41" s="4">
        <v>10738.3</v>
      </c>
      <c r="AS41" s="4">
        <v>10254.799999999999</v>
      </c>
      <c r="AT41" s="4">
        <v>10746.1</v>
      </c>
      <c r="AU41" s="4">
        <v>9871.1</v>
      </c>
      <c r="AV41" s="4">
        <v>10037</v>
      </c>
      <c r="AW41" s="4">
        <v>9712.1</v>
      </c>
      <c r="AX41" s="4">
        <v>11333.8</v>
      </c>
      <c r="AY41" s="4">
        <v>10141.1</v>
      </c>
      <c r="AZ41" s="4">
        <v>11231.5</v>
      </c>
      <c r="BA41" s="4">
        <v>10585.6</v>
      </c>
      <c r="BB41" s="4">
        <v>11641.8</v>
      </c>
      <c r="BC41" s="4">
        <v>11029.2</v>
      </c>
      <c r="BD41" s="4">
        <v>11396.7</v>
      </c>
      <c r="BE41" s="4">
        <v>11101.7</v>
      </c>
      <c r="BF41" s="4">
        <v>12200.4</v>
      </c>
      <c r="BG41" s="4">
        <v>11474.9</v>
      </c>
      <c r="BH41" s="4">
        <v>12014.8</v>
      </c>
      <c r="BI41" s="4">
        <v>11261.5</v>
      </c>
      <c r="BJ41" s="4">
        <v>12300.8</v>
      </c>
      <c r="BK41" s="4">
        <v>12803.3</v>
      </c>
      <c r="BL41" s="4">
        <v>11995.9</v>
      </c>
      <c r="BM41" s="4">
        <v>12276.8</v>
      </c>
      <c r="BN41" s="4">
        <v>13000</v>
      </c>
      <c r="BO41" s="4">
        <v>13039.7</v>
      </c>
      <c r="BP41" s="4">
        <v>11579.6</v>
      </c>
      <c r="BQ41" s="4">
        <v>12676.7</v>
      </c>
      <c r="BR41" s="4">
        <v>14010.9</v>
      </c>
      <c r="BS41" s="4">
        <v>13922.6</v>
      </c>
      <c r="BT41" s="4">
        <v>13946.9</v>
      </c>
      <c r="BU41" s="4">
        <v>14038.7</v>
      </c>
      <c r="BV41" s="4">
        <v>15527.8</v>
      </c>
      <c r="BW41" s="4">
        <v>13751.8</v>
      </c>
      <c r="BX41" s="4">
        <v>14116.4</v>
      </c>
      <c r="BY41" s="4">
        <v>14689.6</v>
      </c>
      <c r="BZ41" s="4">
        <v>17005.2</v>
      </c>
      <c r="CA41" s="4">
        <v>11135.5</v>
      </c>
      <c r="CB41" s="4">
        <v>11688.4</v>
      </c>
      <c r="CC41" s="4">
        <v>11282</v>
      </c>
      <c r="CD41" s="4">
        <v>14906</v>
      </c>
      <c r="CE41" s="4">
        <v>12206</v>
      </c>
      <c r="CF41" s="4">
        <v>13566.7</v>
      </c>
      <c r="CG41" s="4">
        <v>13763.8</v>
      </c>
      <c r="CH41" s="4">
        <v>14894.5</v>
      </c>
      <c r="CI41" s="4">
        <v>14973</v>
      </c>
      <c r="CJ41" s="4">
        <v>17039.099999999999</v>
      </c>
      <c r="CK41" s="4">
        <v>17360.900000000001</v>
      </c>
      <c r="CL41" s="4">
        <v>18850</v>
      </c>
      <c r="CM41" s="4">
        <v>17980</v>
      </c>
      <c r="CN41" s="4">
        <v>18101</v>
      </c>
      <c r="CO41" s="4">
        <v>20620.099999999999</v>
      </c>
      <c r="CP41" s="4">
        <v>22567.9</v>
      </c>
      <c r="CQ41" s="4">
        <v>20202.2</v>
      </c>
      <c r="CR41" s="4">
        <v>20737</v>
      </c>
      <c r="CS41" s="4">
        <v>22458.3</v>
      </c>
      <c r="CT41" s="4">
        <v>25736.5</v>
      </c>
      <c r="CU41" s="4">
        <v>24746</v>
      </c>
      <c r="CV41" s="5">
        <v>23538</v>
      </c>
    </row>
    <row r="42" spans="2:100" x14ac:dyDescent="0.3">
      <c r="B42" s="116" t="s">
        <v>428</v>
      </c>
      <c r="C42" s="4">
        <v>14224.3</v>
      </c>
      <c r="D42" s="4">
        <v>15156.7</v>
      </c>
      <c r="E42" s="4">
        <v>14686.7</v>
      </c>
      <c r="F42" s="4">
        <v>15271.3</v>
      </c>
      <c r="G42" s="4">
        <v>15303.4</v>
      </c>
      <c r="H42" s="4">
        <v>15358.8</v>
      </c>
      <c r="I42" s="4">
        <v>15453.4</v>
      </c>
      <c r="J42" s="4">
        <v>15814.4</v>
      </c>
      <c r="K42" s="4">
        <v>16502.400000000001</v>
      </c>
      <c r="L42" s="4">
        <v>16987.2</v>
      </c>
      <c r="M42" s="4">
        <v>17339.7</v>
      </c>
      <c r="N42" s="4">
        <v>17546.7</v>
      </c>
      <c r="O42" s="4">
        <v>18014.2</v>
      </c>
      <c r="P42" s="4">
        <v>18740.2</v>
      </c>
      <c r="Q42" s="4">
        <v>19581.8</v>
      </c>
      <c r="R42" s="4">
        <v>20369.7</v>
      </c>
      <c r="S42" s="4">
        <v>21487.3</v>
      </c>
      <c r="T42" s="4">
        <v>21652.400000000001</v>
      </c>
      <c r="U42" s="4">
        <v>22506</v>
      </c>
      <c r="V42" s="4">
        <v>22702.3</v>
      </c>
      <c r="W42" s="4">
        <v>24383.599999999999</v>
      </c>
      <c r="X42" s="4">
        <v>24641.5</v>
      </c>
      <c r="Y42" s="4">
        <v>24068.2</v>
      </c>
      <c r="Z42" s="4">
        <v>26234.6</v>
      </c>
      <c r="AA42" s="4">
        <v>26529.7</v>
      </c>
      <c r="AB42" s="4">
        <v>27930.3</v>
      </c>
      <c r="AC42" s="4">
        <v>28386.3</v>
      </c>
      <c r="AD42" s="4">
        <v>29485.7</v>
      </c>
      <c r="AE42" s="4">
        <v>28905.1</v>
      </c>
      <c r="AF42" s="4">
        <v>29580.2</v>
      </c>
      <c r="AG42" s="4">
        <v>30253.3</v>
      </c>
      <c r="AH42" s="4">
        <v>30580.400000000001</v>
      </c>
      <c r="AI42" s="4">
        <v>32430.9</v>
      </c>
      <c r="AJ42" s="4">
        <v>33946.5</v>
      </c>
      <c r="AK42" s="4">
        <v>34007.1</v>
      </c>
      <c r="AL42" s="4">
        <v>34323.599999999999</v>
      </c>
      <c r="AM42" s="4">
        <v>34925.300000000003</v>
      </c>
      <c r="AN42" s="4">
        <v>36228.699999999997</v>
      </c>
      <c r="AO42" s="4">
        <v>36579.800000000003</v>
      </c>
      <c r="AP42" s="4">
        <v>36939.300000000003</v>
      </c>
      <c r="AQ42" s="4">
        <v>38008.9</v>
      </c>
      <c r="AR42" s="4">
        <v>38608.9</v>
      </c>
      <c r="AS42" s="4">
        <v>39475.699999999997</v>
      </c>
      <c r="AT42" s="4">
        <v>38655.5</v>
      </c>
      <c r="AU42" s="4">
        <v>41244.6</v>
      </c>
      <c r="AV42" s="4">
        <v>42741.9</v>
      </c>
      <c r="AW42" s="4">
        <v>43810.3</v>
      </c>
      <c r="AX42" s="4">
        <v>44299.199999999997</v>
      </c>
      <c r="AY42" s="4">
        <v>45624.4</v>
      </c>
      <c r="AZ42" s="4">
        <v>46241.8</v>
      </c>
      <c r="BA42" s="4">
        <v>47938.6</v>
      </c>
      <c r="BB42" s="4">
        <v>49713.2</v>
      </c>
      <c r="BC42" s="4">
        <v>49624.4</v>
      </c>
      <c r="BD42" s="4">
        <v>51433.7</v>
      </c>
      <c r="BE42" s="4">
        <v>52390.400000000001</v>
      </c>
      <c r="BF42" s="4">
        <v>52845.5</v>
      </c>
      <c r="BG42" s="4">
        <v>54200.1</v>
      </c>
      <c r="BH42" s="4">
        <v>55778.8</v>
      </c>
      <c r="BI42" s="4">
        <v>57596.6</v>
      </c>
      <c r="BJ42" s="4">
        <v>58727.4</v>
      </c>
      <c r="BK42" s="4">
        <v>64382.2</v>
      </c>
      <c r="BL42" s="4">
        <v>69381.5</v>
      </c>
      <c r="BM42" s="4">
        <v>71207</v>
      </c>
      <c r="BN42" s="4">
        <v>73491.3</v>
      </c>
      <c r="BO42" s="4">
        <v>75327.100000000006</v>
      </c>
      <c r="BP42" s="4">
        <v>77542</v>
      </c>
      <c r="BQ42" s="4">
        <v>79149.399999999994</v>
      </c>
      <c r="BR42" s="4">
        <v>79341.399999999994</v>
      </c>
      <c r="BS42" s="4">
        <v>80981.2</v>
      </c>
      <c r="BT42" s="4">
        <v>81565.5</v>
      </c>
      <c r="BU42" s="4">
        <v>82487.8</v>
      </c>
      <c r="BV42" s="4">
        <v>84612.6</v>
      </c>
      <c r="BW42" s="4">
        <v>87732.4</v>
      </c>
      <c r="BX42" s="4">
        <v>90278.1</v>
      </c>
      <c r="BY42" s="4">
        <v>89411.1</v>
      </c>
      <c r="BZ42" s="4">
        <v>89073.3</v>
      </c>
      <c r="CA42" s="4">
        <v>89491.199999999997</v>
      </c>
      <c r="CB42" s="4">
        <v>89300</v>
      </c>
      <c r="CC42" s="4">
        <v>89923.6</v>
      </c>
      <c r="CD42" s="4">
        <v>92383.2</v>
      </c>
      <c r="CE42" s="4">
        <v>90794.4</v>
      </c>
      <c r="CF42" s="4">
        <v>92085.6</v>
      </c>
      <c r="CG42" s="4">
        <v>96887.7</v>
      </c>
      <c r="CH42" s="4">
        <v>94713.4</v>
      </c>
      <c r="CI42" s="4">
        <v>97515.199999999997</v>
      </c>
      <c r="CJ42" s="4">
        <v>99572.5</v>
      </c>
      <c r="CK42" s="4">
        <v>99209.9</v>
      </c>
      <c r="CL42" s="4">
        <v>99501.5</v>
      </c>
      <c r="CM42" s="4">
        <v>103167.6</v>
      </c>
      <c r="CN42" s="4">
        <v>103406.7</v>
      </c>
      <c r="CO42" s="4">
        <v>111723.6</v>
      </c>
      <c r="CP42" s="4">
        <v>109482.1</v>
      </c>
      <c r="CQ42" s="4">
        <v>110316.8</v>
      </c>
      <c r="CR42" s="4">
        <v>109593.2</v>
      </c>
      <c r="CS42" s="4">
        <v>118525.2</v>
      </c>
      <c r="CT42" s="4">
        <v>118238.8</v>
      </c>
      <c r="CU42" s="4">
        <v>115926.39999999999</v>
      </c>
      <c r="CV42" s="5">
        <v>121583.7</v>
      </c>
    </row>
    <row r="43" spans="2:100" x14ac:dyDescent="0.3">
      <c r="B43" s="116" t="s">
        <v>2</v>
      </c>
      <c r="C43" s="4">
        <v>77230.2</v>
      </c>
      <c r="D43" s="4">
        <v>68067.899999999994</v>
      </c>
      <c r="E43" s="4">
        <v>72634.7</v>
      </c>
      <c r="F43" s="4">
        <v>68740.2</v>
      </c>
      <c r="G43" s="4">
        <v>77823.8</v>
      </c>
      <c r="H43" s="4">
        <v>83910</v>
      </c>
      <c r="I43" s="4">
        <v>88808.9</v>
      </c>
      <c r="J43" s="4">
        <v>81164.399999999994</v>
      </c>
      <c r="K43" s="4">
        <v>94507</v>
      </c>
      <c r="L43" s="4">
        <v>92885.9</v>
      </c>
      <c r="M43" s="4">
        <v>96752.1</v>
      </c>
      <c r="N43" s="4">
        <v>100659</v>
      </c>
      <c r="O43" s="4">
        <v>98440.7</v>
      </c>
      <c r="P43" s="4">
        <v>114216.8</v>
      </c>
      <c r="Q43" s="4">
        <v>136044.4</v>
      </c>
      <c r="R43" s="4">
        <v>103837.1</v>
      </c>
      <c r="S43" s="4">
        <v>129270.7</v>
      </c>
      <c r="T43" s="4">
        <v>107871.8</v>
      </c>
      <c r="U43" s="4">
        <v>119152.4</v>
      </c>
      <c r="V43" s="4">
        <v>136060.1</v>
      </c>
      <c r="W43" s="4">
        <v>137526.70000000001</v>
      </c>
      <c r="X43" s="4">
        <v>154645.20000000001</v>
      </c>
      <c r="Y43" s="4">
        <v>171292.6</v>
      </c>
      <c r="Z43" s="4">
        <v>181958.5</v>
      </c>
      <c r="AA43" s="4">
        <v>194656.6</v>
      </c>
      <c r="AB43" s="4">
        <v>186872.7</v>
      </c>
      <c r="AC43" s="4">
        <v>192177.1</v>
      </c>
      <c r="AD43" s="4">
        <v>209619.6</v>
      </c>
      <c r="AE43" s="4">
        <v>164247.6</v>
      </c>
      <c r="AF43" s="4">
        <v>222071.8</v>
      </c>
      <c r="AG43" s="4">
        <v>240837.6</v>
      </c>
      <c r="AH43" s="4">
        <v>275891</v>
      </c>
      <c r="AI43" s="4">
        <v>290563.3</v>
      </c>
      <c r="AJ43" s="4">
        <v>273957.90000000002</v>
      </c>
      <c r="AK43" s="4">
        <v>228470.6</v>
      </c>
      <c r="AL43" s="4">
        <v>229448.2</v>
      </c>
      <c r="AM43" s="4">
        <v>310141.8</v>
      </c>
      <c r="AN43" s="4">
        <v>337089.9</v>
      </c>
      <c r="AO43" s="4">
        <v>332203</v>
      </c>
      <c r="AP43" s="4">
        <v>299398.3</v>
      </c>
      <c r="AQ43" s="4">
        <v>262188.40000000002</v>
      </c>
      <c r="AR43" s="4">
        <v>316184.3</v>
      </c>
      <c r="AS43" s="4">
        <v>321675.3</v>
      </c>
      <c r="AT43" s="4">
        <v>393470</v>
      </c>
      <c r="AU43" s="4">
        <v>349889.4</v>
      </c>
      <c r="AV43" s="4">
        <v>331284.59999999998</v>
      </c>
      <c r="AW43" s="4">
        <v>364786.1</v>
      </c>
      <c r="AX43" s="4">
        <v>418041.8</v>
      </c>
      <c r="AY43" s="4">
        <v>429751.3</v>
      </c>
      <c r="AZ43" s="4">
        <v>446467.5</v>
      </c>
      <c r="BA43" s="4">
        <v>466390.4</v>
      </c>
      <c r="BB43" s="4">
        <v>441039.8</v>
      </c>
      <c r="BC43" s="4">
        <v>504651.5</v>
      </c>
      <c r="BD43" s="4">
        <v>514725.7</v>
      </c>
      <c r="BE43" s="4">
        <v>531091</v>
      </c>
      <c r="BF43" s="4">
        <v>531533.9</v>
      </c>
      <c r="BG43" s="4">
        <v>561274.1</v>
      </c>
      <c r="BH43" s="4">
        <v>557621.1</v>
      </c>
      <c r="BI43" s="4">
        <v>587722.6</v>
      </c>
      <c r="BJ43" s="4">
        <v>585204.30000000005</v>
      </c>
      <c r="BK43" s="4">
        <v>608889.69999999995</v>
      </c>
      <c r="BL43" s="4">
        <v>654529.1</v>
      </c>
      <c r="BM43" s="4">
        <v>632672.80000000005</v>
      </c>
      <c r="BN43" s="4">
        <v>631124.4</v>
      </c>
      <c r="BO43" s="4">
        <v>634738.6</v>
      </c>
      <c r="BP43" s="4">
        <v>668055.1</v>
      </c>
      <c r="BQ43" s="4">
        <v>671225.1</v>
      </c>
      <c r="BR43" s="4">
        <v>714004.2</v>
      </c>
      <c r="BS43" s="4">
        <v>715332.5</v>
      </c>
      <c r="BT43" s="4">
        <v>712547.5</v>
      </c>
      <c r="BU43" s="4">
        <v>728082.1</v>
      </c>
      <c r="BV43" s="4">
        <v>776198.8</v>
      </c>
      <c r="BW43" s="4">
        <v>760528.2</v>
      </c>
      <c r="BX43" s="4">
        <v>762715.3</v>
      </c>
      <c r="BY43" s="4">
        <v>801410.9</v>
      </c>
      <c r="BZ43" s="4">
        <v>826486.6</v>
      </c>
      <c r="CA43" s="4">
        <v>767055.4</v>
      </c>
      <c r="CB43" s="4">
        <v>649485.9</v>
      </c>
      <c r="CC43" s="4">
        <v>814413.9</v>
      </c>
      <c r="CD43" s="4">
        <v>827773.9</v>
      </c>
      <c r="CE43" s="4">
        <v>805625.6</v>
      </c>
      <c r="CF43" s="4">
        <v>802376.3</v>
      </c>
      <c r="CG43" s="4">
        <v>876087.8</v>
      </c>
      <c r="CH43" s="4">
        <v>957369.3</v>
      </c>
      <c r="CI43" s="4">
        <v>897958.2</v>
      </c>
      <c r="CJ43" s="4">
        <v>911308.9</v>
      </c>
      <c r="CK43" s="4">
        <v>941767.5</v>
      </c>
      <c r="CL43" s="4">
        <v>1091894.3999999999</v>
      </c>
      <c r="CM43" s="4">
        <v>1047502</v>
      </c>
      <c r="CN43" s="4">
        <v>1067191.3999999999</v>
      </c>
      <c r="CO43" s="4">
        <v>1039466.4</v>
      </c>
      <c r="CP43" s="4">
        <v>1160588.3</v>
      </c>
      <c r="CQ43" s="4">
        <v>1184994.8999999999</v>
      </c>
      <c r="CR43" s="4">
        <v>1174555.3999999999</v>
      </c>
      <c r="CS43" s="4">
        <v>1163423.8</v>
      </c>
      <c r="CT43" s="4">
        <v>1280875.8999999999</v>
      </c>
      <c r="CU43" s="4">
        <v>1293548.3</v>
      </c>
      <c r="CV43" s="5">
        <v>1273655.8999999999</v>
      </c>
    </row>
    <row r="44" spans="2:100" x14ac:dyDescent="0.3">
      <c r="B44" s="116" t="s">
        <v>446</v>
      </c>
      <c r="C44" s="4">
        <v>121613.6</v>
      </c>
      <c r="D44" s="4">
        <v>124158.6</v>
      </c>
      <c r="E44" s="4">
        <v>123893.7</v>
      </c>
      <c r="F44" s="4">
        <v>124000.2</v>
      </c>
      <c r="G44" s="4">
        <v>126184.7</v>
      </c>
      <c r="H44" s="4">
        <v>127293.8</v>
      </c>
      <c r="I44" s="4">
        <v>131800.20000000001</v>
      </c>
      <c r="J44" s="4">
        <v>135011.29999999999</v>
      </c>
      <c r="K44" s="4">
        <v>138483.29999999999</v>
      </c>
      <c r="L44" s="4">
        <v>142653.6</v>
      </c>
      <c r="M44" s="4">
        <v>142987.79999999999</v>
      </c>
      <c r="N44" s="4">
        <v>148578.20000000001</v>
      </c>
      <c r="O44" s="4">
        <v>149201.1</v>
      </c>
      <c r="P44" s="4">
        <v>154416.4</v>
      </c>
      <c r="Q44" s="4">
        <v>157914.4</v>
      </c>
      <c r="R44" s="4">
        <v>160128</v>
      </c>
      <c r="S44" s="4">
        <v>169388.3</v>
      </c>
      <c r="T44" s="4">
        <v>167623.5</v>
      </c>
      <c r="U44" s="4">
        <v>167910.7</v>
      </c>
      <c r="V44" s="4">
        <v>164997.6</v>
      </c>
      <c r="W44" s="4">
        <v>175385.3</v>
      </c>
      <c r="X44" s="4">
        <v>180614.7</v>
      </c>
      <c r="Y44" s="4">
        <v>188881.5</v>
      </c>
      <c r="Z44" s="4">
        <v>196182.5</v>
      </c>
      <c r="AA44" s="4">
        <v>200661</v>
      </c>
      <c r="AB44" s="4">
        <v>212000.5</v>
      </c>
      <c r="AC44" s="4">
        <v>227494.7</v>
      </c>
      <c r="AD44" s="4">
        <v>230007.8</v>
      </c>
      <c r="AE44" s="4">
        <v>238632.1</v>
      </c>
      <c r="AF44" s="4">
        <v>252814.1</v>
      </c>
      <c r="AG44" s="4">
        <v>263319.3</v>
      </c>
      <c r="AH44" s="4">
        <v>264523.59999999998</v>
      </c>
      <c r="AI44" s="4">
        <v>281617.2</v>
      </c>
      <c r="AJ44" s="4">
        <v>290332.2</v>
      </c>
      <c r="AK44" s="4">
        <v>286319.3</v>
      </c>
      <c r="AL44" s="4">
        <v>300415.3</v>
      </c>
      <c r="AM44" s="4">
        <v>305520.59999999998</v>
      </c>
      <c r="AN44" s="4">
        <v>312797.8</v>
      </c>
      <c r="AO44" s="4">
        <v>326952.7</v>
      </c>
      <c r="AP44" s="4">
        <v>345519.8</v>
      </c>
      <c r="AQ44" s="4">
        <v>350964.6</v>
      </c>
      <c r="AR44" s="4">
        <v>362209.7</v>
      </c>
      <c r="AS44" s="4">
        <v>368678.3</v>
      </c>
      <c r="AT44" s="4">
        <v>374436.3</v>
      </c>
      <c r="AU44" s="4">
        <v>393121.3</v>
      </c>
      <c r="AV44" s="4">
        <v>402787.9</v>
      </c>
      <c r="AW44" s="4">
        <v>424471.3</v>
      </c>
      <c r="AX44" s="4">
        <v>443376.5</v>
      </c>
      <c r="AY44" s="4">
        <v>460624.5</v>
      </c>
      <c r="AZ44" s="4">
        <v>471385.8</v>
      </c>
      <c r="BA44" s="4">
        <v>478122.1</v>
      </c>
      <c r="BB44" s="4">
        <v>492610.6</v>
      </c>
      <c r="BC44" s="4">
        <v>498761.5</v>
      </c>
      <c r="BD44" s="4">
        <v>521016.2</v>
      </c>
      <c r="BE44" s="4">
        <v>538943.19999999995</v>
      </c>
      <c r="BF44" s="4">
        <v>556197.1</v>
      </c>
      <c r="BG44" s="4">
        <v>561127.4</v>
      </c>
      <c r="BH44" s="4">
        <v>569302.80000000005</v>
      </c>
      <c r="BI44" s="4">
        <v>570799.69999999995</v>
      </c>
      <c r="BJ44" s="4">
        <v>589497.1</v>
      </c>
      <c r="BK44" s="4">
        <v>593362.1</v>
      </c>
      <c r="BL44" s="4">
        <v>600815.80000000005</v>
      </c>
      <c r="BM44" s="4">
        <v>585792.19999999995</v>
      </c>
      <c r="BN44" s="4">
        <v>598393.9</v>
      </c>
      <c r="BO44" s="4">
        <v>608859.4</v>
      </c>
      <c r="BP44" s="4">
        <v>613443.1</v>
      </c>
      <c r="BQ44" s="4">
        <v>625935.4</v>
      </c>
      <c r="BR44" s="4">
        <v>646687.1</v>
      </c>
      <c r="BS44" s="4">
        <v>647205</v>
      </c>
      <c r="BT44" s="4">
        <v>649747.80000000005</v>
      </c>
      <c r="BU44" s="4">
        <v>650224.80000000005</v>
      </c>
      <c r="BV44" s="4">
        <v>649755.4</v>
      </c>
      <c r="BW44" s="4">
        <v>660061.6</v>
      </c>
      <c r="BX44" s="4">
        <v>654871.30000000005</v>
      </c>
      <c r="BY44" s="4">
        <v>641867.4</v>
      </c>
      <c r="BZ44" s="4">
        <v>628138.6</v>
      </c>
      <c r="CA44" s="4">
        <v>610100.1</v>
      </c>
      <c r="CB44" s="4">
        <v>603972.9</v>
      </c>
      <c r="CC44" s="4">
        <v>605367.80000000005</v>
      </c>
      <c r="CD44" s="4">
        <v>608197.19999999995</v>
      </c>
      <c r="CE44" s="4">
        <v>635553.19999999995</v>
      </c>
      <c r="CF44" s="4">
        <v>668308.6</v>
      </c>
      <c r="CG44" s="4">
        <v>685321.1</v>
      </c>
      <c r="CH44" s="4">
        <v>752095.1</v>
      </c>
      <c r="CI44" s="4">
        <v>1010760.7</v>
      </c>
      <c r="CJ44" s="4">
        <v>700212.4</v>
      </c>
      <c r="CK44" s="4">
        <v>732974.3</v>
      </c>
      <c r="CL44" s="4">
        <v>721577.6</v>
      </c>
      <c r="CM44" s="4">
        <v>1135349.1000000001</v>
      </c>
      <c r="CN44" s="4">
        <v>766640.7</v>
      </c>
      <c r="CO44" s="4">
        <v>833607.9</v>
      </c>
      <c r="CP44" s="4">
        <v>808015.3</v>
      </c>
      <c r="CQ44" s="4">
        <v>1316628.5</v>
      </c>
      <c r="CR44" s="4">
        <v>863961.7</v>
      </c>
      <c r="CS44" s="4">
        <v>936787</v>
      </c>
      <c r="CT44" s="4">
        <v>915098.8</v>
      </c>
      <c r="CU44" s="4">
        <v>1607149.9</v>
      </c>
      <c r="CV44" s="5">
        <v>942369.3</v>
      </c>
    </row>
    <row r="45" spans="2:100" x14ac:dyDescent="0.3">
      <c r="B45" s="116" t="s">
        <v>429</v>
      </c>
      <c r="C45" s="4">
        <v>10168.5</v>
      </c>
      <c r="D45" s="4">
        <v>10986.9</v>
      </c>
      <c r="E45" s="4">
        <v>12513.9</v>
      </c>
      <c r="F45" s="4">
        <v>12331.8</v>
      </c>
      <c r="G45" s="4">
        <v>11235.4</v>
      </c>
      <c r="H45" s="4">
        <v>11993.4</v>
      </c>
      <c r="I45" s="4">
        <v>14193.4</v>
      </c>
      <c r="J45" s="4">
        <v>11099.8</v>
      </c>
      <c r="K45" s="4">
        <v>15327.5</v>
      </c>
      <c r="L45" s="4">
        <v>21117.4</v>
      </c>
      <c r="M45" s="4">
        <v>9710.6</v>
      </c>
      <c r="N45" s="4">
        <v>7174.5</v>
      </c>
      <c r="O45" s="4">
        <v>9341.6</v>
      </c>
      <c r="P45" s="4">
        <v>32398.2</v>
      </c>
      <c r="Q45" s="4">
        <v>6704.2</v>
      </c>
      <c r="R45" s="4">
        <v>3209.9</v>
      </c>
      <c r="S45" s="4">
        <v>15818.7</v>
      </c>
      <c r="T45" s="4">
        <v>15497.6</v>
      </c>
      <c r="U45" s="4">
        <v>13893.2</v>
      </c>
      <c r="V45" s="4">
        <v>14165.4</v>
      </c>
      <c r="W45" s="4">
        <v>15130</v>
      </c>
      <c r="X45" s="4">
        <v>15827.3</v>
      </c>
      <c r="Y45" s="4">
        <v>15050</v>
      </c>
      <c r="Z45" s="4">
        <v>15402.6</v>
      </c>
      <c r="AA45" s="4">
        <v>15904</v>
      </c>
      <c r="AB45" s="4">
        <v>15442.4</v>
      </c>
      <c r="AC45" s="4">
        <v>18443.599999999999</v>
      </c>
      <c r="AD45" s="4">
        <v>19913</v>
      </c>
      <c r="AE45" s="4">
        <v>20360.7</v>
      </c>
      <c r="AF45" s="4">
        <v>21687.5</v>
      </c>
      <c r="AG45" s="4">
        <v>24038.1</v>
      </c>
      <c r="AH45" s="4">
        <v>24681.599999999999</v>
      </c>
      <c r="AI45" s="4">
        <v>28340.400000000001</v>
      </c>
      <c r="AJ45" s="4">
        <v>27859.1</v>
      </c>
      <c r="AK45" s="4">
        <v>26842.9</v>
      </c>
      <c r="AL45" s="4">
        <v>27288.5</v>
      </c>
      <c r="AM45" s="4">
        <v>29495.7</v>
      </c>
      <c r="AN45" s="4">
        <v>31197.7</v>
      </c>
      <c r="AO45" s="4">
        <v>32707.7</v>
      </c>
      <c r="AP45" s="4">
        <v>32911.9</v>
      </c>
      <c r="AQ45" s="4">
        <v>31120.7</v>
      </c>
      <c r="AR45" s="4">
        <v>31491.9</v>
      </c>
      <c r="AS45" s="4">
        <v>33648.300000000003</v>
      </c>
      <c r="AT45" s="4">
        <v>34650</v>
      </c>
      <c r="AU45" s="4">
        <v>32718.7</v>
      </c>
      <c r="AV45" s="4">
        <v>35904.800000000003</v>
      </c>
      <c r="AW45" s="4">
        <v>40321.4</v>
      </c>
      <c r="AX45" s="4">
        <v>44676.1</v>
      </c>
      <c r="AY45" s="4">
        <v>40788.699999999997</v>
      </c>
      <c r="AZ45" s="4">
        <v>43459.3</v>
      </c>
      <c r="BA45" s="4">
        <v>50374</v>
      </c>
      <c r="BB45" s="4">
        <v>48893</v>
      </c>
      <c r="BC45" s="4">
        <v>50192.1</v>
      </c>
      <c r="BD45" s="4">
        <v>47230</v>
      </c>
      <c r="BE45" s="4">
        <v>45346.400000000001</v>
      </c>
      <c r="BF45" s="4">
        <v>56426.6</v>
      </c>
      <c r="BG45" s="4">
        <v>55064</v>
      </c>
      <c r="BH45" s="4">
        <v>53518</v>
      </c>
      <c r="BI45" s="4">
        <v>48839.3</v>
      </c>
      <c r="BJ45" s="4">
        <v>59860.6</v>
      </c>
      <c r="BK45" s="4">
        <v>61186.1</v>
      </c>
      <c r="BL45" s="4">
        <v>62453.5</v>
      </c>
      <c r="BM45" s="4">
        <v>57864.800000000003</v>
      </c>
      <c r="BN45" s="4">
        <v>72647.600000000006</v>
      </c>
      <c r="BO45" s="4">
        <v>67924.600000000006</v>
      </c>
      <c r="BP45" s="4">
        <v>66954.899999999994</v>
      </c>
      <c r="BQ45" s="4">
        <v>72242.100000000006</v>
      </c>
      <c r="BR45" s="4">
        <v>82577.399999999994</v>
      </c>
      <c r="BS45" s="4">
        <v>72291.600000000006</v>
      </c>
      <c r="BT45" s="4">
        <v>78336.2</v>
      </c>
      <c r="BU45" s="4">
        <v>82996.399999999994</v>
      </c>
      <c r="BV45" s="4">
        <v>82427.899999999994</v>
      </c>
      <c r="BW45" s="4">
        <v>83478.2</v>
      </c>
      <c r="BX45" s="4">
        <v>78873.399999999994</v>
      </c>
      <c r="BY45" s="4">
        <v>78802.100000000006</v>
      </c>
      <c r="BZ45" s="4">
        <v>77671.3</v>
      </c>
      <c r="CA45" s="4">
        <v>56496.5</v>
      </c>
      <c r="CB45" s="4">
        <v>25865.4</v>
      </c>
      <c r="CC45" s="4">
        <v>42638.5</v>
      </c>
      <c r="CD45" s="4">
        <v>2201.6</v>
      </c>
      <c r="CE45" s="4">
        <v>51983.1</v>
      </c>
      <c r="CF45" s="4">
        <v>27908.2</v>
      </c>
      <c r="CG45" s="4">
        <v>56421.7</v>
      </c>
      <c r="CH45" s="4">
        <v>67919</v>
      </c>
      <c r="CI45" s="4">
        <v>86676.4</v>
      </c>
      <c r="CJ45" s="4">
        <v>71580.899999999994</v>
      </c>
      <c r="CK45" s="4">
        <v>125912.7</v>
      </c>
      <c r="CL45" s="4">
        <v>63829.9</v>
      </c>
      <c r="CM45" s="4">
        <v>104894.3</v>
      </c>
      <c r="CN45" s="4">
        <v>81948.399999999994</v>
      </c>
      <c r="CO45" s="4">
        <v>187684.8</v>
      </c>
      <c r="CP45" s="4">
        <v>84860.5</v>
      </c>
      <c r="CQ45" s="4">
        <v>126716.1</v>
      </c>
      <c r="CR45" s="4">
        <v>97437.4</v>
      </c>
      <c r="CS45" s="4">
        <v>221667.1</v>
      </c>
      <c r="CT45" s="4">
        <v>101531.3</v>
      </c>
      <c r="CU45" s="4">
        <v>148099.20000000001</v>
      </c>
      <c r="CV45" s="5">
        <v>115158.9</v>
      </c>
    </row>
    <row r="46" spans="2:100" x14ac:dyDescent="0.3">
      <c r="B46" s="116" t="s">
        <v>448</v>
      </c>
      <c r="C46" s="4">
        <v>119764.3</v>
      </c>
      <c r="D46" s="4">
        <v>121684.7</v>
      </c>
      <c r="E46" s="4">
        <v>114835.9</v>
      </c>
      <c r="F46" s="4">
        <v>116321.2</v>
      </c>
      <c r="G46" s="4">
        <v>131871</v>
      </c>
      <c r="H46" s="4">
        <v>128607.6</v>
      </c>
      <c r="I46" s="4">
        <v>119931.1</v>
      </c>
      <c r="J46" s="4">
        <v>137647.20000000001</v>
      </c>
      <c r="K46" s="4">
        <v>131093</v>
      </c>
      <c r="L46" s="4">
        <v>135770.4</v>
      </c>
      <c r="M46" s="4">
        <v>135706.4</v>
      </c>
      <c r="N46" s="4">
        <v>180863.3</v>
      </c>
      <c r="O46" s="4">
        <v>185691.5</v>
      </c>
      <c r="P46" s="4">
        <v>189723.7</v>
      </c>
      <c r="Q46" s="4">
        <v>184266</v>
      </c>
      <c r="R46" s="4">
        <v>165316.79999999999</v>
      </c>
      <c r="S46" s="4">
        <v>246442.9</v>
      </c>
      <c r="T46" s="4">
        <v>247754.5</v>
      </c>
      <c r="U46" s="4">
        <v>236622</v>
      </c>
      <c r="V46" s="4">
        <v>199618.6</v>
      </c>
      <c r="W46" s="4">
        <v>264761.59999999998</v>
      </c>
      <c r="X46" s="4">
        <v>264677.3</v>
      </c>
      <c r="Y46" s="4">
        <v>248770.7</v>
      </c>
      <c r="Z46" s="4">
        <v>216941.3</v>
      </c>
      <c r="AA46" s="4">
        <v>292267.09999999998</v>
      </c>
      <c r="AB46" s="4">
        <v>293210.90000000002</v>
      </c>
      <c r="AC46" s="4">
        <v>269055.40000000002</v>
      </c>
      <c r="AD46" s="4">
        <v>244159.6</v>
      </c>
      <c r="AE46" s="4">
        <v>305859.3</v>
      </c>
      <c r="AF46" s="4">
        <v>307838.40000000002</v>
      </c>
      <c r="AG46" s="4">
        <v>288648.59999999998</v>
      </c>
      <c r="AH46" s="4">
        <v>254479.7</v>
      </c>
      <c r="AI46" s="4">
        <v>316967.2</v>
      </c>
      <c r="AJ46" s="4">
        <v>318885.40000000002</v>
      </c>
      <c r="AK46" s="4">
        <v>298401.3</v>
      </c>
      <c r="AL46" s="4">
        <v>261473.1</v>
      </c>
      <c r="AM46" s="4">
        <v>340857.3</v>
      </c>
      <c r="AN46" s="4">
        <v>329158.8</v>
      </c>
      <c r="AO46" s="4">
        <v>312568</v>
      </c>
      <c r="AP46" s="4">
        <v>280928.90000000002</v>
      </c>
      <c r="AQ46" s="4">
        <v>381381.1</v>
      </c>
      <c r="AR46" s="4">
        <v>379182.3</v>
      </c>
      <c r="AS46" s="4">
        <v>350645.1</v>
      </c>
      <c r="AT46" s="4">
        <v>318132.5</v>
      </c>
      <c r="AU46" s="4">
        <v>413027</v>
      </c>
      <c r="AV46" s="4">
        <v>425402</v>
      </c>
      <c r="AW46" s="4">
        <v>399628.2</v>
      </c>
      <c r="AX46" s="4">
        <v>367333.8</v>
      </c>
      <c r="AY46" s="4">
        <v>513017.9</v>
      </c>
      <c r="AZ46" s="4">
        <v>529633.19999999995</v>
      </c>
      <c r="BA46" s="4">
        <v>516014.4</v>
      </c>
      <c r="BB46" s="4">
        <v>455833.59999999998</v>
      </c>
      <c r="BC46" s="4">
        <v>573359.9</v>
      </c>
      <c r="BD46" s="4">
        <v>554454.6</v>
      </c>
      <c r="BE46" s="4">
        <v>533280.69999999995</v>
      </c>
      <c r="BF46" s="4">
        <v>484265.7</v>
      </c>
      <c r="BG46" s="4">
        <v>612668.6</v>
      </c>
      <c r="BH46" s="4">
        <v>613231.30000000005</v>
      </c>
      <c r="BI46" s="4">
        <v>579570.5</v>
      </c>
      <c r="BJ46" s="4">
        <v>510942.6</v>
      </c>
      <c r="BK46" s="4">
        <v>649792.19999999995</v>
      </c>
      <c r="BL46" s="4">
        <v>664486.30000000005</v>
      </c>
      <c r="BM46" s="4">
        <v>629664</v>
      </c>
      <c r="BN46" s="4">
        <v>561167.5</v>
      </c>
      <c r="BO46" s="4">
        <v>733070.1</v>
      </c>
      <c r="BP46" s="4">
        <v>733434.3</v>
      </c>
      <c r="BQ46" s="4">
        <v>677898.1</v>
      </c>
      <c r="BR46" s="4">
        <v>577927.5</v>
      </c>
      <c r="BS46" s="4">
        <v>795785.5</v>
      </c>
      <c r="BT46" s="4">
        <v>782097.3</v>
      </c>
      <c r="BU46" s="4">
        <v>715953.8</v>
      </c>
      <c r="BV46" s="4">
        <v>630278.30000000005</v>
      </c>
      <c r="BW46" s="4">
        <v>830714.7</v>
      </c>
      <c r="BX46" s="4">
        <v>828994</v>
      </c>
      <c r="BY46" s="4">
        <v>744062.2</v>
      </c>
      <c r="BZ46" s="4">
        <v>619093</v>
      </c>
      <c r="CA46" s="4">
        <v>762211.8</v>
      </c>
      <c r="CB46" s="4">
        <v>646563</v>
      </c>
      <c r="CC46" s="4">
        <v>692441.5</v>
      </c>
      <c r="CD46" s="4">
        <v>589428.69999999995</v>
      </c>
      <c r="CE46" s="4">
        <v>749729.4</v>
      </c>
      <c r="CF46" s="4">
        <v>739718.3</v>
      </c>
      <c r="CG46" s="4">
        <v>724522</v>
      </c>
      <c r="CH46" s="4">
        <v>624513.19999999995</v>
      </c>
      <c r="CI46" s="4">
        <v>801102</v>
      </c>
      <c r="CJ46" s="4">
        <v>800013.5</v>
      </c>
      <c r="CK46" s="4">
        <v>747160.2</v>
      </c>
      <c r="CL46" s="4">
        <v>659558.30000000005</v>
      </c>
      <c r="CM46" s="4">
        <v>857689.1</v>
      </c>
      <c r="CN46" s="4">
        <v>869827.9</v>
      </c>
      <c r="CO46" s="4">
        <v>790773.3</v>
      </c>
      <c r="CP46" s="4">
        <v>685066.7</v>
      </c>
      <c r="CQ46" s="4">
        <v>887978.4</v>
      </c>
      <c r="CR46" s="4">
        <v>913467.1</v>
      </c>
      <c r="CS46" s="4">
        <v>860356.2</v>
      </c>
      <c r="CT46" s="4">
        <v>720549.3</v>
      </c>
      <c r="CU46" s="4">
        <v>970690.9</v>
      </c>
      <c r="CV46" s="5">
        <v>951904.7</v>
      </c>
    </row>
    <row r="47" spans="2:100" x14ac:dyDescent="0.3">
      <c r="B47" s="116" t="s">
        <v>447</v>
      </c>
      <c r="C47" s="4">
        <v>24529.599999999999</v>
      </c>
      <c r="D47" s="4">
        <v>25728.5</v>
      </c>
      <c r="E47" s="4">
        <v>25679.5</v>
      </c>
      <c r="F47" s="4">
        <v>23980.5</v>
      </c>
      <c r="G47" s="4">
        <v>25528.9</v>
      </c>
      <c r="H47" s="4">
        <v>26249.8</v>
      </c>
      <c r="I47" s="4">
        <v>26816</v>
      </c>
      <c r="J47" s="4">
        <v>26439.4</v>
      </c>
      <c r="K47" s="4">
        <v>28966.6</v>
      </c>
      <c r="L47" s="4">
        <v>29789.599999999999</v>
      </c>
      <c r="M47" s="4">
        <v>29871.7</v>
      </c>
      <c r="N47" s="4">
        <v>28647.1</v>
      </c>
      <c r="O47" s="4">
        <v>30562.2</v>
      </c>
      <c r="P47" s="4">
        <v>30751.5</v>
      </c>
      <c r="Q47" s="4">
        <v>31564.9</v>
      </c>
      <c r="R47" s="4">
        <v>29554.400000000001</v>
      </c>
      <c r="S47" s="4">
        <v>31965.4</v>
      </c>
      <c r="T47" s="4">
        <v>35181</v>
      </c>
      <c r="U47" s="4">
        <v>37617</v>
      </c>
      <c r="V47" s="4">
        <v>38021.599999999999</v>
      </c>
      <c r="W47" s="4">
        <v>44494.7</v>
      </c>
      <c r="X47" s="4">
        <v>52076.2</v>
      </c>
      <c r="Y47" s="4">
        <v>56241.3</v>
      </c>
      <c r="Z47" s="4">
        <v>56137.8</v>
      </c>
      <c r="AA47" s="4">
        <v>65311</v>
      </c>
      <c r="AB47" s="4">
        <v>75465.5</v>
      </c>
      <c r="AC47" s="4">
        <v>79321.5</v>
      </c>
      <c r="AD47" s="4">
        <v>79432.899999999994</v>
      </c>
      <c r="AE47" s="4">
        <v>90279.2</v>
      </c>
      <c r="AF47" s="4">
        <v>98570.1</v>
      </c>
      <c r="AG47" s="4">
        <v>102984.5</v>
      </c>
      <c r="AH47" s="4">
        <v>85372.2</v>
      </c>
      <c r="AI47" s="4">
        <v>91895.7</v>
      </c>
      <c r="AJ47" s="4">
        <v>96286.2</v>
      </c>
      <c r="AK47" s="4">
        <v>102609.9</v>
      </c>
      <c r="AL47" s="4">
        <v>94183.2</v>
      </c>
      <c r="AM47" s="4">
        <v>101169.1</v>
      </c>
      <c r="AN47" s="4">
        <v>101274</v>
      </c>
      <c r="AO47" s="4">
        <v>105052.4</v>
      </c>
      <c r="AP47" s="4">
        <v>100939.5</v>
      </c>
      <c r="AQ47" s="4">
        <v>112039</v>
      </c>
      <c r="AR47" s="4">
        <v>117064.9</v>
      </c>
      <c r="AS47" s="4">
        <v>118188.5</v>
      </c>
      <c r="AT47" s="4">
        <v>118980.6</v>
      </c>
      <c r="AU47" s="4">
        <v>129902.7</v>
      </c>
      <c r="AV47" s="4">
        <v>130605.2</v>
      </c>
      <c r="AW47" s="4">
        <v>127189.9</v>
      </c>
      <c r="AX47" s="4">
        <v>120598.2</v>
      </c>
      <c r="AY47" s="4">
        <v>133018.29999999999</v>
      </c>
      <c r="AZ47" s="4">
        <v>123958.2</v>
      </c>
      <c r="BA47" s="4">
        <v>141044.1</v>
      </c>
      <c r="BB47" s="4">
        <v>124201.4</v>
      </c>
      <c r="BC47" s="4">
        <v>131094.9</v>
      </c>
      <c r="BD47" s="4">
        <v>137173.79999999999</v>
      </c>
      <c r="BE47" s="4">
        <v>133815.70000000001</v>
      </c>
      <c r="BF47" s="4">
        <v>125174.6</v>
      </c>
      <c r="BG47" s="4">
        <v>134883.20000000001</v>
      </c>
      <c r="BH47" s="4">
        <v>139288.4</v>
      </c>
      <c r="BI47" s="4">
        <v>138133.6</v>
      </c>
      <c r="BJ47" s="4">
        <v>131283.9</v>
      </c>
      <c r="BK47" s="4">
        <v>148327</v>
      </c>
      <c r="BL47" s="4">
        <v>158630.1</v>
      </c>
      <c r="BM47" s="4">
        <v>158455.29999999999</v>
      </c>
      <c r="BN47" s="4">
        <v>148184.6</v>
      </c>
      <c r="BO47" s="4">
        <v>159271.4</v>
      </c>
      <c r="BP47" s="4">
        <v>160122</v>
      </c>
      <c r="BQ47" s="4">
        <v>160742.70000000001</v>
      </c>
      <c r="BR47" s="4">
        <v>155872.9</v>
      </c>
      <c r="BS47" s="4">
        <v>169217.8</v>
      </c>
      <c r="BT47" s="4">
        <v>177311.8</v>
      </c>
      <c r="BU47" s="4">
        <v>179173.7</v>
      </c>
      <c r="BV47" s="4">
        <v>161562.79999999999</v>
      </c>
      <c r="BW47" s="4">
        <v>165269.79999999999</v>
      </c>
      <c r="BX47" s="4">
        <v>169798</v>
      </c>
      <c r="BY47" s="4">
        <v>170527.7</v>
      </c>
      <c r="BZ47" s="4">
        <v>150557.5</v>
      </c>
      <c r="CA47" s="4">
        <v>160053</v>
      </c>
      <c r="CB47" s="4">
        <v>158065.70000000001</v>
      </c>
      <c r="CC47" s="4">
        <v>164489.4</v>
      </c>
      <c r="CD47" s="4">
        <v>148425</v>
      </c>
      <c r="CE47" s="4">
        <v>158500</v>
      </c>
      <c r="CF47" s="4">
        <v>158653.4</v>
      </c>
      <c r="CG47" s="4">
        <v>162590.5</v>
      </c>
      <c r="CH47" s="4">
        <v>148726.1</v>
      </c>
      <c r="CI47" s="4">
        <v>164522.9</v>
      </c>
      <c r="CJ47" s="4">
        <v>164772</v>
      </c>
      <c r="CK47" s="4">
        <v>169794.6</v>
      </c>
      <c r="CL47" s="4">
        <v>159573.4</v>
      </c>
      <c r="CM47" s="4">
        <v>209720.5</v>
      </c>
      <c r="CN47" s="4">
        <v>192305.8</v>
      </c>
      <c r="CO47" s="4">
        <v>217267.4</v>
      </c>
      <c r="CP47" s="4">
        <v>204904.2</v>
      </c>
      <c r="CQ47" s="4">
        <v>243426.7</v>
      </c>
      <c r="CR47" s="4">
        <v>226736</v>
      </c>
      <c r="CS47" s="4">
        <v>242110.3</v>
      </c>
      <c r="CT47" s="4">
        <v>229556.9</v>
      </c>
      <c r="CU47" s="4">
        <v>266865</v>
      </c>
      <c r="CV47" s="5">
        <v>252352.8</v>
      </c>
    </row>
    <row r="48" spans="2:100" x14ac:dyDescent="0.3">
      <c r="B48" s="116" t="s">
        <v>449</v>
      </c>
      <c r="C48" s="4">
        <v>83719.199999999997</v>
      </c>
      <c r="D48" s="4">
        <v>84915.199999999997</v>
      </c>
      <c r="E48" s="4">
        <v>86157.9</v>
      </c>
      <c r="F48" s="4">
        <v>88475.7</v>
      </c>
      <c r="G48" s="4">
        <v>90192.6</v>
      </c>
      <c r="H48" s="4">
        <v>92126.9</v>
      </c>
      <c r="I48" s="4">
        <v>94128.1</v>
      </c>
      <c r="J48" s="4">
        <v>96517.4</v>
      </c>
      <c r="K48" s="4">
        <v>99383.3</v>
      </c>
      <c r="L48" s="4">
        <v>102199.9</v>
      </c>
      <c r="M48" s="4">
        <v>104895.4</v>
      </c>
      <c r="N48" s="4">
        <v>107045.4</v>
      </c>
      <c r="O48" s="4">
        <v>110068</v>
      </c>
      <c r="P48" s="4">
        <v>111148.5</v>
      </c>
      <c r="Q48" s="4">
        <v>113059.1</v>
      </c>
      <c r="R48" s="4">
        <v>113800.4</v>
      </c>
      <c r="S48" s="4">
        <v>120340.4</v>
      </c>
      <c r="T48" s="4">
        <v>124153.2</v>
      </c>
      <c r="U48" s="4">
        <v>126715.7</v>
      </c>
      <c r="V48" s="4">
        <v>128948.6</v>
      </c>
      <c r="W48" s="4">
        <v>132503.5</v>
      </c>
      <c r="X48" s="4">
        <v>134572.9</v>
      </c>
      <c r="Y48" s="4">
        <v>136573.20000000001</v>
      </c>
      <c r="Z48" s="4">
        <v>139026.4</v>
      </c>
      <c r="AA48" s="4">
        <v>140191.5</v>
      </c>
      <c r="AB48" s="4">
        <v>142312.4</v>
      </c>
      <c r="AC48" s="4">
        <v>144768.29999999999</v>
      </c>
      <c r="AD48" s="4">
        <v>147693.79999999999</v>
      </c>
      <c r="AE48" s="4">
        <v>152855.1</v>
      </c>
      <c r="AF48" s="4">
        <v>155880.79999999999</v>
      </c>
      <c r="AG48" s="4">
        <v>158991.70000000001</v>
      </c>
      <c r="AH48" s="4">
        <v>162106.29999999999</v>
      </c>
      <c r="AI48" s="4">
        <v>169754</v>
      </c>
      <c r="AJ48" s="4">
        <v>173381.1</v>
      </c>
      <c r="AK48" s="4">
        <v>175291.4</v>
      </c>
      <c r="AL48" s="4">
        <v>181695.5</v>
      </c>
      <c r="AM48" s="4">
        <v>190943.7</v>
      </c>
      <c r="AN48" s="4">
        <v>198170</v>
      </c>
      <c r="AO48" s="4">
        <v>203338</v>
      </c>
      <c r="AP48" s="4">
        <v>203638.3</v>
      </c>
      <c r="AQ48" s="4">
        <v>207483.5</v>
      </c>
      <c r="AR48" s="4">
        <v>211900.4</v>
      </c>
      <c r="AS48" s="4">
        <v>217322.5</v>
      </c>
      <c r="AT48" s="4">
        <v>224395.6</v>
      </c>
      <c r="AU48" s="4">
        <v>231920.1</v>
      </c>
      <c r="AV48" s="4">
        <v>243874.1</v>
      </c>
      <c r="AW48" s="4">
        <v>236265.8</v>
      </c>
      <c r="AX48" s="4">
        <v>244861.1</v>
      </c>
      <c r="AY48" s="4">
        <v>245581.8</v>
      </c>
      <c r="AZ48" s="4">
        <v>250282.2</v>
      </c>
      <c r="BA48" s="4">
        <v>258109.4</v>
      </c>
      <c r="BB48" s="4">
        <v>266358.59999999998</v>
      </c>
      <c r="BC48" s="4">
        <v>280560.40000000002</v>
      </c>
      <c r="BD48" s="4">
        <v>288310.90000000002</v>
      </c>
      <c r="BE48" s="4">
        <v>295220.09999999998</v>
      </c>
      <c r="BF48" s="4">
        <v>299011.59999999998</v>
      </c>
      <c r="BG48" s="4">
        <v>293450.3</v>
      </c>
      <c r="BH48" s="4">
        <v>292549.90000000002</v>
      </c>
      <c r="BI48" s="4">
        <v>294523.40000000002</v>
      </c>
      <c r="BJ48" s="4">
        <v>303445.40000000002</v>
      </c>
      <c r="BK48" s="4">
        <v>311445.8</v>
      </c>
      <c r="BL48" s="4">
        <v>316816.7</v>
      </c>
      <c r="BM48" s="4">
        <v>320297.5</v>
      </c>
      <c r="BN48" s="4">
        <v>321050.09999999998</v>
      </c>
      <c r="BO48" s="4">
        <v>331788.3</v>
      </c>
      <c r="BP48" s="4">
        <v>337234.8</v>
      </c>
      <c r="BQ48" s="4">
        <v>341906.7</v>
      </c>
      <c r="BR48" s="4">
        <v>344982.1</v>
      </c>
      <c r="BS48" s="4">
        <v>354888</v>
      </c>
      <c r="BT48" s="4">
        <v>363850.5</v>
      </c>
      <c r="BU48" s="4">
        <v>373229</v>
      </c>
      <c r="BV48" s="4">
        <v>383384.5</v>
      </c>
      <c r="BW48" s="4">
        <v>397454.4</v>
      </c>
      <c r="BX48" s="4">
        <v>407724.3</v>
      </c>
      <c r="BY48" s="4">
        <v>415258.9</v>
      </c>
      <c r="BZ48" s="4">
        <v>419229.5</v>
      </c>
      <c r="CA48" s="4">
        <v>431213.7</v>
      </c>
      <c r="CB48" s="4">
        <v>438539.9</v>
      </c>
      <c r="CC48" s="4">
        <v>446836.4</v>
      </c>
      <c r="CD48" s="4">
        <v>457243</v>
      </c>
      <c r="CE48" s="4">
        <v>471753.4</v>
      </c>
      <c r="CF48" s="4">
        <v>485138.6</v>
      </c>
      <c r="CG48" s="4">
        <v>499815.4</v>
      </c>
      <c r="CH48" s="4">
        <v>515679.6</v>
      </c>
      <c r="CI48" s="4">
        <v>544377.5</v>
      </c>
      <c r="CJ48" s="4">
        <v>547313.69999999995</v>
      </c>
      <c r="CK48" s="4">
        <v>556550.9</v>
      </c>
      <c r="CL48" s="4">
        <v>577625.9</v>
      </c>
      <c r="CM48" s="4">
        <v>592609.1</v>
      </c>
      <c r="CN48" s="4">
        <v>587613.9</v>
      </c>
      <c r="CO48" s="4">
        <v>606605.1</v>
      </c>
      <c r="CP48" s="4">
        <v>626360.9</v>
      </c>
      <c r="CQ48" s="4">
        <v>643775.1</v>
      </c>
      <c r="CR48" s="4">
        <v>643842.80000000005</v>
      </c>
      <c r="CS48" s="4">
        <v>663595.9</v>
      </c>
      <c r="CT48" s="4">
        <v>686995.2</v>
      </c>
      <c r="CU48" s="4">
        <v>734080.8</v>
      </c>
      <c r="CV48" s="5">
        <v>693419.5</v>
      </c>
    </row>
    <row r="49" spans="2:100" x14ac:dyDescent="0.3">
      <c r="B49" s="116" t="s">
        <v>450</v>
      </c>
      <c r="C49" s="4">
        <v>70723.399999999994</v>
      </c>
      <c r="D49" s="4">
        <v>95903.4</v>
      </c>
      <c r="E49" s="4">
        <v>67362.8</v>
      </c>
      <c r="F49" s="4">
        <v>75143.399999999994</v>
      </c>
      <c r="G49" s="4">
        <v>83919.5</v>
      </c>
      <c r="H49" s="4">
        <v>109009.7</v>
      </c>
      <c r="I49" s="4">
        <v>77901.100000000006</v>
      </c>
      <c r="J49" s="4">
        <v>75543.8</v>
      </c>
      <c r="K49" s="4">
        <v>97464.4</v>
      </c>
      <c r="L49" s="4">
        <v>106378.4</v>
      </c>
      <c r="M49" s="4">
        <v>96943.3</v>
      </c>
      <c r="N49" s="4">
        <v>92347.9</v>
      </c>
      <c r="O49" s="4">
        <v>97437.2</v>
      </c>
      <c r="P49" s="4">
        <v>102977.9</v>
      </c>
      <c r="Q49" s="4">
        <v>112808.3</v>
      </c>
      <c r="R49" s="4">
        <v>114053.5</v>
      </c>
      <c r="S49" s="4">
        <v>110810.9</v>
      </c>
      <c r="T49" s="4">
        <v>108756</v>
      </c>
      <c r="U49" s="4">
        <v>114150.1</v>
      </c>
      <c r="V49" s="4">
        <v>110561</v>
      </c>
      <c r="W49" s="4">
        <v>106218.7</v>
      </c>
      <c r="X49" s="4">
        <v>131742.70000000001</v>
      </c>
      <c r="Y49" s="4">
        <v>116703</v>
      </c>
      <c r="Z49" s="4">
        <v>140416.6</v>
      </c>
      <c r="AA49" s="4">
        <v>119763.1</v>
      </c>
      <c r="AB49" s="4">
        <v>151316.9</v>
      </c>
      <c r="AC49" s="4">
        <v>145895.4</v>
      </c>
      <c r="AD49" s="4">
        <v>151154.6</v>
      </c>
      <c r="AE49" s="4">
        <v>145970.5</v>
      </c>
      <c r="AF49" s="4">
        <v>206147.4</v>
      </c>
      <c r="AG49" s="4">
        <v>210340.3</v>
      </c>
      <c r="AH49" s="4">
        <v>206088.8</v>
      </c>
      <c r="AI49" s="4">
        <v>193223.6</v>
      </c>
      <c r="AJ49" s="4">
        <v>233579.4</v>
      </c>
      <c r="AK49" s="4">
        <v>221069.2</v>
      </c>
      <c r="AL49" s="4">
        <v>216520.7</v>
      </c>
      <c r="AM49" s="4">
        <v>238562.8</v>
      </c>
      <c r="AN49" s="4">
        <v>292856.3</v>
      </c>
      <c r="AO49" s="4">
        <v>329418.3</v>
      </c>
      <c r="AP49" s="4">
        <v>254895.7</v>
      </c>
      <c r="AQ49" s="4">
        <v>320197.5</v>
      </c>
      <c r="AR49" s="4">
        <v>398707.6</v>
      </c>
      <c r="AS49" s="4">
        <v>443829.8</v>
      </c>
      <c r="AT49" s="4">
        <v>530066.1</v>
      </c>
      <c r="AU49" s="4">
        <v>444457.6</v>
      </c>
      <c r="AV49" s="4">
        <v>546973</v>
      </c>
      <c r="AW49" s="4">
        <v>343703</v>
      </c>
      <c r="AX49" s="4">
        <v>512359.4</v>
      </c>
      <c r="AY49" s="4">
        <v>419296.9</v>
      </c>
      <c r="AZ49" s="4">
        <v>413340.1</v>
      </c>
      <c r="BA49" s="4">
        <v>436090.3</v>
      </c>
      <c r="BB49" s="4">
        <v>491777.8</v>
      </c>
      <c r="BC49" s="4">
        <v>451764.4</v>
      </c>
      <c r="BD49" s="4">
        <v>384703.4</v>
      </c>
      <c r="BE49" s="4">
        <v>454577.4</v>
      </c>
      <c r="BF49" s="4">
        <v>583897.80000000005</v>
      </c>
      <c r="BG49" s="4">
        <v>454873.9</v>
      </c>
      <c r="BH49" s="4">
        <v>385127.9</v>
      </c>
      <c r="BI49" s="4">
        <v>497815.5</v>
      </c>
      <c r="BJ49" s="4">
        <v>666516.69999999995</v>
      </c>
      <c r="BK49" s="4">
        <v>465610.9</v>
      </c>
      <c r="BL49" s="4">
        <v>399934</v>
      </c>
      <c r="BM49" s="4">
        <v>485836.1</v>
      </c>
      <c r="BN49" s="4">
        <v>678509.1</v>
      </c>
      <c r="BO49" s="4">
        <v>474677.6</v>
      </c>
      <c r="BP49" s="4">
        <v>402788.6</v>
      </c>
      <c r="BQ49" s="4">
        <v>483106.4</v>
      </c>
      <c r="BR49" s="4">
        <v>637403.4</v>
      </c>
      <c r="BS49" s="4">
        <v>459830</v>
      </c>
      <c r="BT49" s="4">
        <v>392654.8</v>
      </c>
      <c r="BU49" s="4">
        <v>477469.9</v>
      </c>
      <c r="BV49" s="4">
        <v>604111.30000000005</v>
      </c>
      <c r="BW49" s="4">
        <v>987886.6</v>
      </c>
      <c r="BX49" s="4">
        <v>401096.7</v>
      </c>
      <c r="BY49" s="4">
        <v>497348.4</v>
      </c>
      <c r="BZ49" s="4">
        <v>171617.3</v>
      </c>
      <c r="CA49" s="4">
        <v>1096682.5</v>
      </c>
      <c r="CB49" s="4">
        <v>300491</v>
      </c>
      <c r="CC49" s="4">
        <v>289443.90000000002</v>
      </c>
      <c r="CD49" s="4">
        <v>323935.59999999998</v>
      </c>
      <c r="CE49" s="4">
        <v>1120292</v>
      </c>
      <c r="CF49" s="4">
        <v>332308.3</v>
      </c>
      <c r="CG49" s="4">
        <v>400611.7</v>
      </c>
      <c r="CH49" s="4">
        <v>411038.1</v>
      </c>
      <c r="CI49" s="4">
        <v>607430.40000000002</v>
      </c>
      <c r="CJ49" s="4">
        <v>698363.2</v>
      </c>
      <c r="CK49" s="4">
        <v>747136.4</v>
      </c>
      <c r="CL49" s="4">
        <v>486343</v>
      </c>
      <c r="CM49" s="4">
        <v>731639.9</v>
      </c>
      <c r="CN49" s="4">
        <v>695463.8</v>
      </c>
      <c r="CO49" s="4">
        <v>949782.3</v>
      </c>
      <c r="CP49" s="4">
        <v>556828</v>
      </c>
      <c r="CQ49" s="4">
        <v>861516.80000000005</v>
      </c>
      <c r="CR49" s="4">
        <v>744196.8</v>
      </c>
      <c r="CS49" s="4">
        <v>1020365</v>
      </c>
      <c r="CT49" s="4">
        <v>597186.4</v>
      </c>
      <c r="CU49" s="4">
        <v>793666.5</v>
      </c>
      <c r="CV49" s="5">
        <v>798341.9</v>
      </c>
    </row>
    <row r="50" spans="2:100" x14ac:dyDescent="0.3">
      <c r="B50" s="116" t="s">
        <v>451</v>
      </c>
      <c r="C50" s="4">
        <v>48241.2</v>
      </c>
      <c r="D50" s="4">
        <v>61581.7</v>
      </c>
      <c r="E50" s="4">
        <v>47628</v>
      </c>
      <c r="F50" s="4">
        <v>51931.1</v>
      </c>
      <c r="G50" s="4">
        <v>56620.2</v>
      </c>
      <c r="H50" s="4">
        <v>69568.600000000006</v>
      </c>
      <c r="I50" s="4">
        <v>54093.2</v>
      </c>
      <c r="J50" s="4">
        <v>53169</v>
      </c>
      <c r="K50" s="4">
        <v>64532.9</v>
      </c>
      <c r="L50" s="4">
        <v>69382.600000000006</v>
      </c>
      <c r="M50" s="4">
        <v>65015.4</v>
      </c>
      <c r="N50" s="4">
        <v>63162.1</v>
      </c>
      <c r="O50" s="4">
        <v>66273.8</v>
      </c>
      <c r="P50" s="4">
        <v>69483.399999999994</v>
      </c>
      <c r="Q50" s="4">
        <v>74732.600000000006</v>
      </c>
      <c r="R50" s="4">
        <v>75508.2</v>
      </c>
      <c r="S50" s="4">
        <v>73883</v>
      </c>
      <c r="T50" s="4">
        <v>72891.7</v>
      </c>
      <c r="U50" s="4">
        <v>75701.8</v>
      </c>
      <c r="V50" s="4">
        <v>74000.5</v>
      </c>
      <c r="W50" s="4">
        <v>71951.100000000006</v>
      </c>
      <c r="X50" s="4">
        <v>85100.9</v>
      </c>
      <c r="Y50" s="4">
        <v>77820.3</v>
      </c>
      <c r="Z50" s="4">
        <v>90234.6</v>
      </c>
      <c r="AA50" s="4">
        <v>80294.399999999994</v>
      </c>
      <c r="AB50" s="4">
        <v>97138.5</v>
      </c>
      <c r="AC50" s="4">
        <v>95650.6</v>
      </c>
      <c r="AD50" s="4">
        <v>99939.4</v>
      </c>
      <c r="AE50" s="4">
        <v>99318.3</v>
      </c>
      <c r="AF50" s="4">
        <v>131135.20000000001</v>
      </c>
      <c r="AG50" s="4">
        <v>134003.29999999999</v>
      </c>
      <c r="AH50" s="4">
        <v>131972.20000000001</v>
      </c>
      <c r="AI50" s="4">
        <v>124956.3</v>
      </c>
      <c r="AJ50" s="4">
        <v>145186.20000000001</v>
      </c>
      <c r="AK50" s="4">
        <v>138994</v>
      </c>
      <c r="AL50" s="4">
        <v>137151.5</v>
      </c>
      <c r="AM50" s="4">
        <v>149082.9</v>
      </c>
      <c r="AN50" s="4">
        <v>177212.1</v>
      </c>
      <c r="AO50" s="4">
        <v>196253.3</v>
      </c>
      <c r="AP50" s="4">
        <v>158980.79999999999</v>
      </c>
      <c r="AQ50" s="4">
        <v>192325.6</v>
      </c>
      <c r="AR50" s="4">
        <v>232612</v>
      </c>
      <c r="AS50" s="4">
        <v>256267.6</v>
      </c>
      <c r="AT50" s="4">
        <v>300981.90000000002</v>
      </c>
      <c r="AU50" s="4">
        <v>259022.1</v>
      </c>
      <c r="AV50" s="4">
        <v>311455.8</v>
      </c>
      <c r="AW50" s="4">
        <v>208421.5</v>
      </c>
      <c r="AX50" s="4">
        <v>292763.59999999998</v>
      </c>
      <c r="AY50" s="4">
        <v>243930.3</v>
      </c>
      <c r="AZ50" s="4">
        <v>239877.2</v>
      </c>
      <c r="BA50" s="4">
        <v>251061.2</v>
      </c>
      <c r="BB50" s="4">
        <v>279622.3</v>
      </c>
      <c r="BC50" s="4">
        <v>260484.5</v>
      </c>
      <c r="BD50" s="4">
        <v>227261.2</v>
      </c>
      <c r="BE50" s="4">
        <v>262908.90000000002</v>
      </c>
      <c r="BF50" s="4">
        <v>328227.3</v>
      </c>
      <c r="BG50" s="4">
        <v>262450.59999999998</v>
      </c>
      <c r="BH50" s="4">
        <v>227125</v>
      </c>
      <c r="BI50" s="4">
        <v>284552.90000000002</v>
      </c>
      <c r="BJ50" s="4">
        <v>370780.5</v>
      </c>
      <c r="BK50" s="4">
        <v>270492.40000000002</v>
      </c>
      <c r="BL50" s="4">
        <v>237947.5</v>
      </c>
      <c r="BM50" s="4">
        <v>281417</v>
      </c>
      <c r="BN50" s="4">
        <v>378233.1</v>
      </c>
      <c r="BO50" s="4">
        <v>273796.2</v>
      </c>
      <c r="BP50" s="4">
        <v>236466.2</v>
      </c>
      <c r="BQ50" s="4">
        <v>276494.59999999998</v>
      </c>
      <c r="BR50" s="4">
        <v>354307</v>
      </c>
      <c r="BS50" s="4">
        <v>264590.09999999998</v>
      </c>
      <c r="BT50" s="4">
        <v>230855.6</v>
      </c>
      <c r="BU50" s="4">
        <v>274144.3</v>
      </c>
      <c r="BV50" s="4">
        <v>338725.9</v>
      </c>
      <c r="BW50" s="4">
        <v>533521.19999999995</v>
      </c>
      <c r="BX50" s="4">
        <v>237595.6</v>
      </c>
      <c r="BY50" s="4">
        <v>287484.59999999998</v>
      </c>
      <c r="BZ50" s="4">
        <v>124172.5</v>
      </c>
      <c r="CA50" s="4">
        <v>593893.80000000005</v>
      </c>
      <c r="CB50" s="4">
        <v>192585.4</v>
      </c>
      <c r="CC50" s="4">
        <v>188198.9</v>
      </c>
      <c r="CD50" s="4">
        <v>206578.8</v>
      </c>
      <c r="CE50" s="4">
        <v>610121.5</v>
      </c>
      <c r="CF50" s="4">
        <v>212494.6</v>
      </c>
      <c r="CG50" s="4">
        <v>248380.79999999999</v>
      </c>
      <c r="CH50" s="4">
        <v>255333</v>
      </c>
      <c r="CI50" s="4">
        <v>358783.7</v>
      </c>
      <c r="CJ50" s="4">
        <v>406749.2</v>
      </c>
      <c r="CK50" s="4">
        <v>432800.1</v>
      </c>
      <c r="CL50" s="4">
        <v>300792</v>
      </c>
      <c r="CM50" s="4">
        <v>424466.7</v>
      </c>
      <c r="CN50" s="4">
        <v>406930.5</v>
      </c>
      <c r="CO50" s="4">
        <v>534691.19999999995</v>
      </c>
      <c r="CP50" s="4">
        <v>338965.7</v>
      </c>
      <c r="CQ50" s="4">
        <v>501080.6</v>
      </c>
      <c r="CR50" s="4">
        <v>427225.9</v>
      </c>
      <c r="CS50" s="4">
        <v>570668.80000000005</v>
      </c>
      <c r="CT50" s="4">
        <v>359140.7</v>
      </c>
      <c r="CU50" s="4">
        <v>465551.1</v>
      </c>
      <c r="CV50" s="5">
        <v>455270</v>
      </c>
    </row>
    <row r="51" spans="2:100" x14ac:dyDescent="0.3">
      <c r="B51" s="116" t="s">
        <v>452</v>
      </c>
      <c r="C51" s="4">
        <v>10902.3</v>
      </c>
      <c r="D51" s="4">
        <v>11059.2</v>
      </c>
      <c r="E51" s="4">
        <v>11102.5</v>
      </c>
      <c r="F51" s="4">
        <v>11188.1</v>
      </c>
      <c r="G51" s="4">
        <v>11237.5</v>
      </c>
      <c r="H51" s="4">
        <v>11336.2</v>
      </c>
      <c r="I51" s="4">
        <v>11435.3</v>
      </c>
      <c r="J51" s="4">
        <v>11610.1</v>
      </c>
      <c r="K51" s="4">
        <v>12048.1</v>
      </c>
      <c r="L51" s="4">
        <v>12299.3</v>
      </c>
      <c r="M51" s="4">
        <v>12656.2</v>
      </c>
      <c r="N51" s="4">
        <v>12984.5</v>
      </c>
      <c r="O51" s="4">
        <v>13407.8</v>
      </c>
      <c r="P51" s="4">
        <v>13745.3</v>
      </c>
      <c r="Q51" s="4">
        <v>13926.7</v>
      </c>
      <c r="R51" s="4">
        <v>13494.2</v>
      </c>
      <c r="S51" s="4">
        <v>14058.4</v>
      </c>
      <c r="T51" s="4">
        <v>14033.4</v>
      </c>
      <c r="U51" s="4">
        <v>14232.4</v>
      </c>
      <c r="V51" s="4">
        <v>14452.8</v>
      </c>
      <c r="W51" s="4">
        <v>14814.1</v>
      </c>
      <c r="X51" s="4">
        <v>15166.4</v>
      </c>
      <c r="Y51" s="4">
        <v>15480.5</v>
      </c>
      <c r="Z51" s="4">
        <v>15977</v>
      </c>
      <c r="AA51" s="4">
        <v>16261.6</v>
      </c>
      <c r="AB51" s="4">
        <v>16586.400000000001</v>
      </c>
      <c r="AC51" s="4">
        <v>16843.900000000001</v>
      </c>
      <c r="AD51" s="4">
        <v>17082.099999999999</v>
      </c>
      <c r="AE51" s="4">
        <v>17219.5</v>
      </c>
      <c r="AF51" s="4">
        <v>17650.3</v>
      </c>
      <c r="AG51" s="4">
        <v>18032.099999999999</v>
      </c>
      <c r="AH51" s="4">
        <v>18397.099999999999</v>
      </c>
      <c r="AI51" s="4">
        <v>18827.599999999999</v>
      </c>
      <c r="AJ51" s="4">
        <v>19339</v>
      </c>
      <c r="AK51" s="4">
        <v>19700.400000000001</v>
      </c>
      <c r="AL51" s="4">
        <v>19899</v>
      </c>
      <c r="AM51" s="4">
        <v>20559.7</v>
      </c>
      <c r="AN51" s="4">
        <v>20984.6</v>
      </c>
      <c r="AO51" s="4">
        <v>21407.3</v>
      </c>
      <c r="AP51" s="4">
        <v>20938.5</v>
      </c>
      <c r="AQ51" s="4">
        <v>21874</v>
      </c>
      <c r="AR51" s="4">
        <v>22624.2</v>
      </c>
      <c r="AS51" s="4">
        <v>23310</v>
      </c>
      <c r="AT51" s="4">
        <v>23860.799999999999</v>
      </c>
      <c r="AU51" s="4">
        <v>24662</v>
      </c>
      <c r="AV51" s="4">
        <v>26163.1</v>
      </c>
      <c r="AW51" s="4">
        <v>25277.5</v>
      </c>
      <c r="AX51" s="4">
        <v>26482.400000000001</v>
      </c>
      <c r="AY51" s="4">
        <v>27444.3</v>
      </c>
      <c r="AZ51" s="4">
        <v>28299.1</v>
      </c>
      <c r="BA51" s="4">
        <v>28647.200000000001</v>
      </c>
      <c r="BB51" s="4">
        <v>28217.4</v>
      </c>
      <c r="BC51" s="4">
        <v>28892.3</v>
      </c>
      <c r="BD51" s="4">
        <v>28978.7</v>
      </c>
      <c r="BE51" s="4">
        <v>30291.1</v>
      </c>
      <c r="BF51" s="4">
        <v>31423.9</v>
      </c>
      <c r="BG51" s="4">
        <v>32655.8</v>
      </c>
      <c r="BH51" s="4">
        <v>33832.400000000001</v>
      </c>
      <c r="BI51" s="4">
        <v>35128.800000000003</v>
      </c>
      <c r="BJ51" s="4">
        <v>35090.1</v>
      </c>
      <c r="BK51" s="4">
        <v>36226.6</v>
      </c>
      <c r="BL51" s="4">
        <v>36928</v>
      </c>
      <c r="BM51" s="4">
        <v>36597.199999999997</v>
      </c>
      <c r="BN51" s="4">
        <v>36721.199999999997</v>
      </c>
      <c r="BO51" s="4">
        <v>38114.9</v>
      </c>
      <c r="BP51" s="4">
        <v>38795.699999999997</v>
      </c>
      <c r="BQ51" s="4">
        <v>39053.9</v>
      </c>
      <c r="BR51" s="4">
        <v>39473.5</v>
      </c>
      <c r="BS51" s="4">
        <v>40785</v>
      </c>
      <c r="BT51" s="4">
        <v>41738.800000000003</v>
      </c>
      <c r="BU51" s="4">
        <v>42743.4</v>
      </c>
      <c r="BV51" s="4">
        <v>44382.9</v>
      </c>
      <c r="BW51" s="4">
        <v>46377.9</v>
      </c>
      <c r="BX51" s="4">
        <v>47995.6</v>
      </c>
      <c r="BY51" s="4">
        <v>48905</v>
      </c>
      <c r="BZ51" s="4">
        <v>49448.5</v>
      </c>
      <c r="CA51" s="4">
        <v>48242.9</v>
      </c>
      <c r="CB51" s="4">
        <v>47497.4</v>
      </c>
      <c r="CC51" s="4">
        <v>48901.9</v>
      </c>
      <c r="CD51" s="4">
        <v>50393.8</v>
      </c>
      <c r="CE51" s="4">
        <v>52460.800000000003</v>
      </c>
      <c r="CF51" s="4">
        <v>54561.5</v>
      </c>
      <c r="CG51" s="4">
        <v>56125.9</v>
      </c>
      <c r="CH51" s="4">
        <v>57697.7</v>
      </c>
      <c r="CI51" s="4">
        <v>62449.5</v>
      </c>
      <c r="CJ51" s="4">
        <v>57294.5</v>
      </c>
      <c r="CK51" s="4">
        <v>60072.3</v>
      </c>
      <c r="CL51" s="4">
        <v>68159.8</v>
      </c>
      <c r="CM51" s="4">
        <v>69791.899999999994</v>
      </c>
      <c r="CN51" s="4">
        <v>58762.400000000001</v>
      </c>
      <c r="CO51" s="4">
        <v>60469.5</v>
      </c>
      <c r="CP51" s="4">
        <v>68333.2</v>
      </c>
      <c r="CQ51" s="4">
        <v>74255.100000000006</v>
      </c>
      <c r="CR51" s="4">
        <v>62286.8</v>
      </c>
      <c r="CS51" s="4">
        <v>62729.599999999999</v>
      </c>
      <c r="CT51" s="4">
        <v>71768.399999999994</v>
      </c>
      <c r="CU51" s="4">
        <v>80325.7</v>
      </c>
      <c r="CV51" s="5">
        <v>66170.5</v>
      </c>
    </row>
    <row r="52" spans="2:100" x14ac:dyDescent="0.3">
      <c r="B52" s="116" t="s">
        <v>453</v>
      </c>
      <c r="C52" s="4">
        <v>1089737.2</v>
      </c>
      <c r="D52" s="4">
        <v>1115134.8</v>
      </c>
      <c r="E52" s="4">
        <v>1005716.7</v>
      </c>
      <c r="F52" s="4">
        <v>1011020.3</v>
      </c>
      <c r="G52" s="4">
        <v>1070686.2</v>
      </c>
      <c r="H52" s="4">
        <v>1144129.3999999999</v>
      </c>
      <c r="I52" s="4">
        <v>1083474.2</v>
      </c>
      <c r="J52" s="4">
        <v>1175644.3</v>
      </c>
      <c r="K52" s="4">
        <v>1295847.3</v>
      </c>
      <c r="L52" s="4">
        <v>1302172.8</v>
      </c>
      <c r="M52" s="4">
        <v>1259545.8</v>
      </c>
      <c r="N52" s="4">
        <v>1373632.1</v>
      </c>
      <c r="O52" s="4">
        <v>1463320.8</v>
      </c>
      <c r="P52" s="4">
        <v>1541114.5</v>
      </c>
      <c r="Q52" s="4">
        <v>1566724.1</v>
      </c>
      <c r="R52" s="4">
        <v>1565156.6</v>
      </c>
      <c r="S52" s="4">
        <v>1747489.6</v>
      </c>
      <c r="T52" s="4">
        <v>1809101.6</v>
      </c>
      <c r="U52" s="4">
        <v>1829685.5</v>
      </c>
      <c r="V52" s="4">
        <v>1925294.3</v>
      </c>
      <c r="W52" s="4">
        <v>2028273.6</v>
      </c>
      <c r="X52" s="4">
        <v>2162049.6</v>
      </c>
      <c r="Y52" s="4">
        <v>2101105.1</v>
      </c>
      <c r="Z52" s="4">
        <v>2098689.7000000002</v>
      </c>
      <c r="AA52" s="4">
        <v>2148611.6</v>
      </c>
      <c r="AB52" s="4">
        <v>2330066.1</v>
      </c>
      <c r="AC52" s="4">
        <v>2299364.4</v>
      </c>
      <c r="AD52" s="4">
        <v>2505140.9</v>
      </c>
      <c r="AE52" s="4">
        <v>2643638.6</v>
      </c>
      <c r="AF52" s="4">
        <v>2948979.7</v>
      </c>
      <c r="AG52" s="4">
        <v>2898783.1</v>
      </c>
      <c r="AH52" s="4">
        <v>2480402.6</v>
      </c>
      <c r="AI52" s="4">
        <v>2463964.5</v>
      </c>
      <c r="AJ52" s="4">
        <v>2532896.1</v>
      </c>
      <c r="AK52" s="4">
        <v>2518026.1</v>
      </c>
      <c r="AL52" s="4">
        <v>2683016.2999999998</v>
      </c>
      <c r="AM52" s="4">
        <v>2992199.9</v>
      </c>
      <c r="AN52" s="4">
        <v>3127734.7</v>
      </c>
      <c r="AO52" s="4">
        <v>3171087.7</v>
      </c>
      <c r="AP52" s="4">
        <v>3141439.7</v>
      </c>
      <c r="AQ52" s="4">
        <v>3529593.6</v>
      </c>
      <c r="AR52" s="4">
        <v>3732235</v>
      </c>
      <c r="AS52" s="4">
        <v>3762036.6</v>
      </c>
      <c r="AT52" s="4">
        <v>4013136.8</v>
      </c>
      <c r="AU52" s="4">
        <v>4202897.8</v>
      </c>
      <c r="AV52" s="4">
        <v>4198377.5</v>
      </c>
      <c r="AW52" s="4">
        <v>3892082.1</v>
      </c>
      <c r="AX52" s="4">
        <v>4242221.7</v>
      </c>
      <c r="AY52" s="4">
        <v>4286201</v>
      </c>
      <c r="AZ52" s="4">
        <v>4142565.2</v>
      </c>
      <c r="BA52" s="4">
        <v>4168841.8</v>
      </c>
      <c r="BB52" s="4">
        <v>4439568.0999999996</v>
      </c>
      <c r="BC52" s="4">
        <v>4479302.7</v>
      </c>
      <c r="BD52" s="4">
        <v>4524257.4000000004</v>
      </c>
      <c r="BE52" s="4">
        <v>4518218.7</v>
      </c>
      <c r="BF52" s="4">
        <v>4533400.0999999996</v>
      </c>
      <c r="BG52" s="4">
        <v>4348038.9000000004</v>
      </c>
      <c r="BH52" s="4">
        <v>4361123.5999999996</v>
      </c>
      <c r="BI52" s="4">
        <v>4302118.5999999996</v>
      </c>
      <c r="BJ52" s="4">
        <v>4580662.9000000004</v>
      </c>
      <c r="BK52" s="4">
        <v>4390209.5</v>
      </c>
      <c r="BL52" s="4">
        <v>4547301.0999999996</v>
      </c>
      <c r="BM52" s="4">
        <v>4537377.2</v>
      </c>
      <c r="BN52" s="4">
        <v>4987381.2</v>
      </c>
      <c r="BO52" s="4">
        <v>4892264.5</v>
      </c>
      <c r="BP52" s="4">
        <v>4784759.9000000004</v>
      </c>
      <c r="BQ52" s="4">
        <v>4772294.3</v>
      </c>
      <c r="BR52" s="4">
        <v>5234810.3</v>
      </c>
      <c r="BS52" s="4">
        <v>5253572.3</v>
      </c>
      <c r="BT52" s="4">
        <v>5248715.5999999996</v>
      </c>
      <c r="BU52" s="4">
        <v>5281215.3</v>
      </c>
      <c r="BV52" s="4">
        <v>5471804.9000000004</v>
      </c>
      <c r="BW52" s="4">
        <v>6226677.2000000002</v>
      </c>
      <c r="BX52" s="4">
        <v>5285911.5999999996</v>
      </c>
      <c r="BY52" s="4">
        <v>5242661.9000000004</v>
      </c>
      <c r="BZ52" s="4">
        <v>4817153.3</v>
      </c>
      <c r="CA52" s="4">
        <v>6022900.9000000004</v>
      </c>
      <c r="CB52" s="4">
        <v>4298427.2</v>
      </c>
      <c r="CC52" s="4">
        <v>4530390.8</v>
      </c>
      <c r="CD52" s="4">
        <v>4664227.0999999996</v>
      </c>
      <c r="CE52" s="4">
        <v>6355017.2999999998</v>
      </c>
      <c r="CF52" s="4">
        <v>5470940.5</v>
      </c>
      <c r="CG52" s="4">
        <v>5638209.9000000004</v>
      </c>
      <c r="CH52" s="4">
        <v>6226726.2000000002</v>
      </c>
      <c r="CI52" s="4">
        <v>7262730.5999999996</v>
      </c>
      <c r="CJ52" s="4">
        <v>7730961.2000000002</v>
      </c>
      <c r="CK52" s="4">
        <v>7880189.0999999996</v>
      </c>
      <c r="CL52" s="4">
        <v>7532186.0999999996</v>
      </c>
      <c r="CM52" s="4">
        <v>8154014.7000000002</v>
      </c>
      <c r="CN52" s="4">
        <v>7917974.2000000002</v>
      </c>
      <c r="CO52" s="4">
        <v>8256852.9000000004</v>
      </c>
      <c r="CP52" s="4">
        <v>7549477.2000000002</v>
      </c>
      <c r="CQ52" s="4">
        <v>8877253.9000000004</v>
      </c>
      <c r="CR52" s="4">
        <v>8575056.0999999996</v>
      </c>
      <c r="CS52" s="4">
        <v>8768176.5</v>
      </c>
      <c r="CT52" s="4">
        <v>8075148.5</v>
      </c>
      <c r="CU52" s="4">
        <v>9557337.1999999993</v>
      </c>
      <c r="CV52" s="5">
        <v>8908927</v>
      </c>
    </row>
    <row r="53" spans="2:100" x14ac:dyDescent="0.3">
      <c r="B53" s="116" t="s">
        <v>106</v>
      </c>
      <c r="C53" s="4">
        <v>24960.400000000001</v>
      </c>
      <c r="D53" s="4">
        <v>25990.7</v>
      </c>
      <c r="E53" s="4">
        <v>26912</v>
      </c>
      <c r="F53" s="4">
        <v>27605.9</v>
      </c>
      <c r="G53" s="4">
        <v>29517.599999999999</v>
      </c>
      <c r="H53" s="4">
        <v>33152.5</v>
      </c>
      <c r="I53" s="4">
        <v>31024.5</v>
      </c>
      <c r="J53" s="4">
        <v>34489.4</v>
      </c>
      <c r="K53" s="4">
        <v>31623.3</v>
      </c>
      <c r="L53" s="4">
        <v>37741.800000000003</v>
      </c>
      <c r="M53" s="4">
        <v>32968.800000000003</v>
      </c>
      <c r="N53" s="4">
        <v>39288.1</v>
      </c>
      <c r="O53" s="4">
        <v>32647.4</v>
      </c>
      <c r="P53" s="4">
        <v>32477.5</v>
      </c>
      <c r="Q53" s="4">
        <v>36656.5</v>
      </c>
      <c r="R53" s="4">
        <v>37498.6</v>
      </c>
      <c r="S53" s="4">
        <v>34964.1</v>
      </c>
      <c r="T53" s="4">
        <v>37743.1</v>
      </c>
      <c r="U53" s="4">
        <v>37347.300000000003</v>
      </c>
      <c r="V53" s="4">
        <v>33591.5</v>
      </c>
      <c r="W53" s="4">
        <v>27476.3</v>
      </c>
      <c r="X53" s="4">
        <v>35267</v>
      </c>
      <c r="Y53" s="4">
        <v>35290.1</v>
      </c>
      <c r="Z53" s="4">
        <v>33475.599999999999</v>
      </c>
      <c r="AA53" s="4">
        <v>35319.199999999997</v>
      </c>
      <c r="AB53" s="4">
        <v>36911.5</v>
      </c>
      <c r="AC53" s="4">
        <v>39963.9</v>
      </c>
      <c r="AD53" s="4">
        <v>37168.300000000003</v>
      </c>
      <c r="AE53" s="4">
        <v>42390.9</v>
      </c>
      <c r="AF53" s="4">
        <v>46672.3</v>
      </c>
      <c r="AG53" s="4">
        <v>47413.9</v>
      </c>
      <c r="AH53" s="4">
        <v>44404.9</v>
      </c>
      <c r="AI53" s="4">
        <v>47314.2</v>
      </c>
      <c r="AJ53" s="4">
        <v>49979.5</v>
      </c>
      <c r="AK53" s="4">
        <v>48392.800000000003</v>
      </c>
      <c r="AL53" s="4">
        <v>39347.5</v>
      </c>
      <c r="AM53" s="4">
        <v>45898.9</v>
      </c>
      <c r="AN53" s="4">
        <v>46648.7</v>
      </c>
      <c r="AO53" s="4">
        <v>52744.7</v>
      </c>
      <c r="AP53" s="4">
        <v>52579.7</v>
      </c>
      <c r="AQ53" s="4">
        <v>53997.4</v>
      </c>
      <c r="AR53" s="4">
        <v>54613.4</v>
      </c>
      <c r="AS53" s="4">
        <v>60157.3</v>
      </c>
      <c r="AT53" s="4">
        <v>64443.9</v>
      </c>
      <c r="AU53" s="4">
        <v>70921.399999999994</v>
      </c>
      <c r="AV53" s="4">
        <v>86577.3</v>
      </c>
      <c r="AW53" s="4">
        <v>62053.3</v>
      </c>
      <c r="AX53" s="4">
        <v>118771.9</v>
      </c>
      <c r="AY53" s="4">
        <v>106490.6</v>
      </c>
      <c r="AZ53" s="4">
        <v>99276.800000000003</v>
      </c>
      <c r="BA53" s="4">
        <v>89164</v>
      </c>
      <c r="BB53" s="4">
        <v>110439.5</v>
      </c>
      <c r="BC53" s="4">
        <v>94273.9</v>
      </c>
      <c r="BD53" s="4">
        <v>92038.3</v>
      </c>
      <c r="BE53" s="4">
        <v>84672</v>
      </c>
      <c r="BF53" s="4">
        <v>99064.8</v>
      </c>
      <c r="BG53" s="4">
        <v>95198.5</v>
      </c>
      <c r="BH53" s="4">
        <v>111211</v>
      </c>
      <c r="BI53" s="4">
        <v>102509.3</v>
      </c>
      <c r="BJ53" s="4">
        <v>102375.2</v>
      </c>
      <c r="BK53" s="4">
        <v>108955</v>
      </c>
      <c r="BL53" s="4">
        <v>99579.199999999997</v>
      </c>
      <c r="BM53" s="4">
        <v>90407.9</v>
      </c>
      <c r="BN53" s="4">
        <v>91291.9</v>
      </c>
      <c r="BO53" s="4">
        <v>101286.9</v>
      </c>
      <c r="BP53" s="4">
        <v>91875.4</v>
      </c>
      <c r="BQ53" s="4">
        <v>94614.2</v>
      </c>
      <c r="BR53" s="4">
        <v>77933.399999999994</v>
      </c>
      <c r="BS53" s="4">
        <v>89170.3</v>
      </c>
      <c r="BT53" s="4">
        <v>69592.899999999994</v>
      </c>
      <c r="BU53" s="4">
        <v>84243.9</v>
      </c>
      <c r="BV53" s="4">
        <v>67187.899999999994</v>
      </c>
      <c r="BW53" s="4">
        <v>87963.8</v>
      </c>
      <c r="BX53" s="4">
        <v>78672.899999999994</v>
      </c>
      <c r="BY53" s="4">
        <v>91169.9</v>
      </c>
      <c r="BZ53" s="4">
        <v>104792.4</v>
      </c>
      <c r="CA53" s="4">
        <v>92619.9</v>
      </c>
      <c r="CB53" s="4">
        <v>82841.899999999994</v>
      </c>
      <c r="CC53" s="4">
        <v>80551.5</v>
      </c>
      <c r="CD53" s="4">
        <v>72707.7</v>
      </c>
      <c r="CE53" s="4">
        <v>82950.8</v>
      </c>
      <c r="CF53" s="4">
        <v>81441.899999999994</v>
      </c>
      <c r="CG53" s="4">
        <v>82938.7</v>
      </c>
      <c r="CH53" s="4">
        <v>84968.5</v>
      </c>
      <c r="CI53" s="4">
        <v>84468.7</v>
      </c>
      <c r="CJ53" s="4">
        <v>81508.800000000003</v>
      </c>
      <c r="CK53" s="4">
        <v>83219.399999999994</v>
      </c>
      <c r="CL53" s="4">
        <v>89116.1</v>
      </c>
      <c r="CM53" s="4">
        <v>81931.600000000006</v>
      </c>
      <c r="CN53" s="4">
        <v>84001.600000000006</v>
      </c>
      <c r="CO53" s="4">
        <v>92355.3</v>
      </c>
      <c r="CP53" s="4">
        <v>95796.6</v>
      </c>
      <c r="CQ53" s="4">
        <v>84933.6</v>
      </c>
      <c r="CR53" s="4">
        <v>87497.7</v>
      </c>
      <c r="CS53" s="4">
        <v>95965.8</v>
      </c>
      <c r="CT53" s="4">
        <v>99437.8</v>
      </c>
      <c r="CU53" s="4">
        <v>95411.3</v>
      </c>
      <c r="CV53" s="5">
        <v>121978.8</v>
      </c>
    </row>
    <row r="54" spans="2:100" x14ac:dyDescent="0.3">
      <c r="B54" s="116" t="s">
        <v>107</v>
      </c>
      <c r="C54" s="4">
        <v>66188.2</v>
      </c>
      <c r="D54" s="4">
        <v>64038</v>
      </c>
      <c r="E54" s="4">
        <v>66319.8</v>
      </c>
      <c r="F54" s="4">
        <v>63983.1</v>
      </c>
      <c r="G54" s="4">
        <v>74018.3</v>
      </c>
      <c r="H54" s="4">
        <v>72899.899999999994</v>
      </c>
      <c r="I54" s="4">
        <v>77471.199999999997</v>
      </c>
      <c r="J54" s="4">
        <v>75212.5</v>
      </c>
      <c r="K54" s="4">
        <v>77134.2</v>
      </c>
      <c r="L54" s="4">
        <v>76534.8</v>
      </c>
      <c r="M54" s="4">
        <v>81743.5</v>
      </c>
      <c r="N54" s="4">
        <v>78925.600000000006</v>
      </c>
      <c r="O54" s="4">
        <v>86348.2</v>
      </c>
      <c r="P54" s="4">
        <v>84877.5</v>
      </c>
      <c r="Q54" s="4">
        <v>90657.8</v>
      </c>
      <c r="R54" s="4">
        <v>85875.5</v>
      </c>
      <c r="S54" s="4">
        <v>87221.6</v>
      </c>
      <c r="T54" s="4">
        <v>85304.2</v>
      </c>
      <c r="U54" s="4">
        <v>89877</v>
      </c>
      <c r="V54" s="4">
        <v>126361.2</v>
      </c>
      <c r="W54" s="4">
        <v>101303.7</v>
      </c>
      <c r="X54" s="4">
        <v>108153.2</v>
      </c>
      <c r="Y54" s="4">
        <v>112268.9</v>
      </c>
      <c r="Z54" s="4">
        <v>98302.2</v>
      </c>
      <c r="AA54" s="4">
        <v>114195</v>
      </c>
      <c r="AB54" s="4">
        <v>104306.1</v>
      </c>
      <c r="AC54" s="4">
        <v>113332.7</v>
      </c>
      <c r="AD54" s="4">
        <v>108591.3</v>
      </c>
      <c r="AE54" s="4">
        <v>124576.6</v>
      </c>
      <c r="AF54" s="4">
        <v>121742.1</v>
      </c>
      <c r="AG54" s="4">
        <v>127222.6</v>
      </c>
      <c r="AH54" s="4">
        <v>123466.7</v>
      </c>
      <c r="AI54" s="4">
        <v>136757.6</v>
      </c>
      <c r="AJ54" s="4">
        <v>133336.20000000001</v>
      </c>
      <c r="AK54" s="4">
        <v>136787.1</v>
      </c>
      <c r="AL54" s="4">
        <v>130345.1</v>
      </c>
      <c r="AM54" s="4">
        <v>152295.70000000001</v>
      </c>
      <c r="AN54" s="4">
        <v>138119.1</v>
      </c>
      <c r="AO54" s="4">
        <v>151949.4</v>
      </c>
      <c r="AP54" s="4">
        <v>152017.79999999999</v>
      </c>
      <c r="AQ54" s="4">
        <v>163973.6</v>
      </c>
      <c r="AR54" s="4">
        <v>163411.5</v>
      </c>
      <c r="AS54" s="4">
        <v>162583.6</v>
      </c>
      <c r="AT54" s="4">
        <v>164487.20000000001</v>
      </c>
      <c r="AU54" s="4">
        <v>181902.3</v>
      </c>
      <c r="AV54" s="4">
        <v>177064.8</v>
      </c>
      <c r="AW54" s="4">
        <v>130713.9</v>
      </c>
      <c r="AX54" s="4">
        <v>248226</v>
      </c>
      <c r="AY54" s="4">
        <v>207330.8</v>
      </c>
      <c r="AZ54" s="4">
        <v>193881.9</v>
      </c>
      <c r="BA54" s="4">
        <v>182288</v>
      </c>
      <c r="BB54" s="4">
        <v>204987.3</v>
      </c>
      <c r="BC54" s="4">
        <v>212799.1</v>
      </c>
      <c r="BD54" s="4">
        <v>201614.7</v>
      </c>
      <c r="BE54" s="4">
        <v>205380.9</v>
      </c>
      <c r="BF54" s="4">
        <v>208742.3</v>
      </c>
      <c r="BG54" s="4">
        <v>229073.5</v>
      </c>
      <c r="BH54" s="4">
        <v>213661.2</v>
      </c>
      <c r="BI54" s="4">
        <v>214323.3</v>
      </c>
      <c r="BJ54" s="4">
        <v>218729</v>
      </c>
      <c r="BK54" s="4">
        <v>248183.2</v>
      </c>
      <c r="BL54" s="4">
        <v>221181.8</v>
      </c>
      <c r="BM54" s="4">
        <v>233160.9</v>
      </c>
      <c r="BN54" s="4">
        <v>228320.1</v>
      </c>
      <c r="BO54" s="4">
        <v>253549.6</v>
      </c>
      <c r="BP54" s="4">
        <v>249717.1</v>
      </c>
      <c r="BQ54" s="4">
        <v>263931.3</v>
      </c>
      <c r="BR54" s="4">
        <v>254618.9</v>
      </c>
      <c r="BS54" s="4">
        <v>269834.40000000002</v>
      </c>
      <c r="BT54" s="4">
        <v>275404.5</v>
      </c>
      <c r="BU54" s="4">
        <v>293246.3</v>
      </c>
      <c r="BV54" s="4">
        <v>279856.8</v>
      </c>
      <c r="BW54" s="4">
        <v>300139.59999999998</v>
      </c>
      <c r="BX54" s="4">
        <v>276936.59999999998</v>
      </c>
      <c r="BY54" s="4">
        <v>296603.59999999998</v>
      </c>
      <c r="BZ54" s="4">
        <v>281416.2</v>
      </c>
      <c r="CA54" s="4">
        <v>275310.40000000002</v>
      </c>
      <c r="CB54" s="4">
        <v>246377.1</v>
      </c>
      <c r="CC54" s="4">
        <v>281683</v>
      </c>
      <c r="CD54" s="4">
        <v>254086.5</v>
      </c>
      <c r="CE54" s="4">
        <v>289677.7</v>
      </c>
      <c r="CF54" s="4">
        <v>276568.59999999998</v>
      </c>
      <c r="CG54" s="4">
        <v>291391.5</v>
      </c>
      <c r="CH54" s="4">
        <v>272374.2</v>
      </c>
      <c r="CI54" s="4">
        <v>312048.59999999998</v>
      </c>
      <c r="CJ54" s="4">
        <v>290703.5</v>
      </c>
      <c r="CK54" s="4">
        <v>323019.09999999998</v>
      </c>
      <c r="CL54" s="4">
        <v>361308.8</v>
      </c>
      <c r="CM54" s="4">
        <v>330579.09999999998</v>
      </c>
      <c r="CN54" s="4">
        <v>292373.2</v>
      </c>
      <c r="CO54" s="4">
        <v>387850</v>
      </c>
      <c r="CP54" s="4">
        <v>435501.7</v>
      </c>
      <c r="CQ54" s="4">
        <v>335849.1</v>
      </c>
      <c r="CR54" s="4">
        <v>291525.2</v>
      </c>
      <c r="CS54" s="4">
        <v>411189.3</v>
      </c>
      <c r="CT54" s="4">
        <v>401491.4</v>
      </c>
      <c r="CU54" s="4">
        <v>370590.6</v>
      </c>
      <c r="CV54" s="5">
        <v>379070.3</v>
      </c>
    </row>
    <row r="55" spans="2:100" s="8" customFormat="1" x14ac:dyDescent="0.3">
      <c r="B55" s="117" t="s">
        <v>4</v>
      </c>
      <c r="C55" s="6">
        <v>1180885.8</v>
      </c>
      <c r="D55" s="6">
        <v>1205163.3999999999</v>
      </c>
      <c r="E55" s="6">
        <v>1098948.5</v>
      </c>
      <c r="F55" s="6">
        <v>1102609.3</v>
      </c>
      <c r="G55" s="6">
        <v>1174222.2</v>
      </c>
      <c r="H55" s="6">
        <v>1250181.8</v>
      </c>
      <c r="I55" s="6">
        <v>1191969.8999999999</v>
      </c>
      <c r="J55" s="6">
        <v>1285346.1000000001</v>
      </c>
      <c r="K55" s="6">
        <v>1404604.8</v>
      </c>
      <c r="L55" s="6">
        <v>1416449.3</v>
      </c>
      <c r="M55" s="6">
        <v>1374258</v>
      </c>
      <c r="N55" s="6">
        <v>1491845.9</v>
      </c>
      <c r="O55" s="6">
        <v>1582316.4</v>
      </c>
      <c r="P55" s="6">
        <v>1658469.5</v>
      </c>
      <c r="Q55" s="6">
        <v>1694038.3</v>
      </c>
      <c r="R55" s="6">
        <v>1688530.7</v>
      </c>
      <c r="S55" s="6">
        <v>1869675.2</v>
      </c>
      <c r="T55" s="6">
        <v>1932148.9</v>
      </c>
      <c r="U55" s="6">
        <v>1956909.8</v>
      </c>
      <c r="V55" s="6">
        <v>2085247</v>
      </c>
      <c r="W55" s="6">
        <v>2157053.7000000002</v>
      </c>
      <c r="X55" s="6">
        <v>2305469.7000000002</v>
      </c>
      <c r="Y55" s="6">
        <v>2248664.1</v>
      </c>
      <c r="Z55" s="6">
        <v>2230467.5</v>
      </c>
      <c r="AA55" s="6">
        <v>2298125.7999999998</v>
      </c>
      <c r="AB55" s="6">
        <v>2471283.7000000002</v>
      </c>
      <c r="AC55" s="6">
        <v>2452661</v>
      </c>
      <c r="AD55" s="6">
        <v>2650900.5</v>
      </c>
      <c r="AE55" s="6">
        <v>2810606.2</v>
      </c>
      <c r="AF55" s="6">
        <v>3117394.1</v>
      </c>
      <c r="AG55" s="6">
        <v>3073419.5</v>
      </c>
      <c r="AH55" s="6">
        <v>2648274.2000000002</v>
      </c>
      <c r="AI55" s="6">
        <v>2648036.2999999998</v>
      </c>
      <c r="AJ55" s="6">
        <v>2716211.9</v>
      </c>
      <c r="AK55" s="6">
        <v>2703206</v>
      </c>
      <c r="AL55" s="6">
        <v>2852708.9</v>
      </c>
      <c r="AM55" s="6">
        <v>3190394.5</v>
      </c>
      <c r="AN55" s="6">
        <v>3312502.6</v>
      </c>
      <c r="AO55" s="6">
        <v>3375781.8</v>
      </c>
      <c r="AP55" s="6">
        <v>3346037.1</v>
      </c>
      <c r="AQ55" s="6">
        <v>3747564.6</v>
      </c>
      <c r="AR55" s="6">
        <v>3950259.9</v>
      </c>
      <c r="AS55" s="6">
        <v>3984777.5</v>
      </c>
      <c r="AT55" s="6">
        <v>4242068</v>
      </c>
      <c r="AU55" s="6">
        <v>4455721.5</v>
      </c>
      <c r="AV55" s="6">
        <v>4462019.5999999996</v>
      </c>
      <c r="AW55" s="6">
        <v>4084849.3</v>
      </c>
      <c r="AX55" s="6">
        <v>4609219.7</v>
      </c>
      <c r="AY55" s="6">
        <v>4600022.4000000004</v>
      </c>
      <c r="AZ55" s="6">
        <v>4435724</v>
      </c>
      <c r="BA55" s="6">
        <v>4440293.7</v>
      </c>
      <c r="BB55" s="6">
        <v>4754994.9000000004</v>
      </c>
      <c r="BC55" s="6">
        <v>4786375.7</v>
      </c>
      <c r="BD55" s="6">
        <v>4817910.4000000004</v>
      </c>
      <c r="BE55" s="6">
        <v>4808271.7</v>
      </c>
      <c r="BF55" s="6">
        <v>4841207.2</v>
      </c>
      <c r="BG55" s="6">
        <v>4672310.8</v>
      </c>
      <c r="BH55" s="6">
        <v>4685995.9000000004</v>
      </c>
      <c r="BI55" s="6">
        <v>4618951.2</v>
      </c>
      <c r="BJ55" s="6">
        <v>4901767.0999999996</v>
      </c>
      <c r="BK55" s="6">
        <v>4747347.5999999996</v>
      </c>
      <c r="BL55" s="6">
        <v>4868062.0999999996</v>
      </c>
      <c r="BM55" s="6">
        <v>4860946</v>
      </c>
      <c r="BN55" s="6">
        <v>5306993.2</v>
      </c>
      <c r="BO55" s="6">
        <v>5247101.0999999996</v>
      </c>
      <c r="BP55" s="6">
        <v>5126352.5</v>
      </c>
      <c r="BQ55" s="6">
        <v>5130839.8</v>
      </c>
      <c r="BR55" s="6">
        <v>5567362.5999999996</v>
      </c>
      <c r="BS55" s="6">
        <v>5612577</v>
      </c>
      <c r="BT55" s="6">
        <v>5593713</v>
      </c>
      <c r="BU55" s="6">
        <v>5658705.4000000004</v>
      </c>
      <c r="BV55" s="6">
        <v>5818849.5999999996</v>
      </c>
      <c r="BW55" s="6">
        <v>6614780.5999999996</v>
      </c>
      <c r="BX55" s="6">
        <v>5641521.0999999996</v>
      </c>
      <c r="BY55" s="6">
        <v>5630435.2999999998</v>
      </c>
      <c r="BZ55" s="6">
        <v>5203361.9000000004</v>
      </c>
      <c r="CA55" s="6">
        <v>6390831.0999999996</v>
      </c>
      <c r="CB55" s="6">
        <v>4627646.3</v>
      </c>
      <c r="CC55" s="6">
        <v>4892625.3</v>
      </c>
      <c r="CD55" s="6">
        <v>4991021.3</v>
      </c>
      <c r="CE55" s="6">
        <v>6727645.7999999998</v>
      </c>
      <c r="CF55" s="6">
        <v>5828951.0999999996</v>
      </c>
      <c r="CG55" s="6">
        <v>6012540.0999999996</v>
      </c>
      <c r="CH55" s="6">
        <v>6584069</v>
      </c>
      <c r="CI55" s="6">
        <v>7659247.9000000004</v>
      </c>
      <c r="CJ55" s="6">
        <v>8103173.5</v>
      </c>
      <c r="CK55" s="6">
        <v>8286427.5999999996</v>
      </c>
      <c r="CL55" s="6">
        <v>7982611</v>
      </c>
      <c r="CM55" s="6">
        <v>8566525.3000000007</v>
      </c>
      <c r="CN55" s="6">
        <v>8294349</v>
      </c>
      <c r="CO55" s="6">
        <v>8737058.1999999993</v>
      </c>
      <c r="CP55" s="6">
        <v>8080775.5</v>
      </c>
      <c r="CQ55" s="6">
        <v>9298036.5999999996</v>
      </c>
      <c r="CR55" s="6">
        <v>8954079.0999999996</v>
      </c>
      <c r="CS55" s="6">
        <v>9275331.5999999996</v>
      </c>
      <c r="CT55" s="6">
        <v>8576077.6999999993</v>
      </c>
      <c r="CU55" s="6">
        <v>10023339.1</v>
      </c>
      <c r="CV55" s="7">
        <v>9409976</v>
      </c>
    </row>
    <row r="56" spans="2:100" s="8" customFormat="1" ht="15" thickBot="1" x14ac:dyDescent="0.35">
      <c r="B56" s="118" t="s">
        <v>5</v>
      </c>
      <c r="C56" s="9">
        <v>828265.3</v>
      </c>
      <c r="D56" s="9">
        <v>866573.8</v>
      </c>
      <c r="E56" s="9">
        <v>813551.5</v>
      </c>
      <c r="F56" s="9">
        <v>842262.4</v>
      </c>
      <c r="G56" s="9">
        <v>903277</v>
      </c>
      <c r="H56" s="9">
        <v>948076</v>
      </c>
      <c r="I56" s="9">
        <v>877854.9</v>
      </c>
      <c r="J56" s="9">
        <v>905578.1</v>
      </c>
      <c r="K56" s="9">
        <v>977493.6</v>
      </c>
      <c r="L56" s="9">
        <v>1024263.6</v>
      </c>
      <c r="M56" s="9">
        <v>992265.5</v>
      </c>
      <c r="N56" s="9">
        <v>1063159.3</v>
      </c>
      <c r="O56" s="9">
        <v>1104965.7</v>
      </c>
      <c r="P56" s="9">
        <v>1165141</v>
      </c>
      <c r="Q56" s="9">
        <v>1141885.6000000001</v>
      </c>
      <c r="R56" s="9">
        <v>1089046.8</v>
      </c>
      <c r="S56" s="9">
        <v>1252573.8999999999</v>
      </c>
      <c r="T56" s="9">
        <v>1239375.5</v>
      </c>
      <c r="U56" s="9">
        <v>1233411.5</v>
      </c>
      <c r="V56" s="9">
        <v>1264073.1000000001</v>
      </c>
      <c r="W56" s="9">
        <v>1333022.8</v>
      </c>
      <c r="X56" s="9">
        <v>1410750.9</v>
      </c>
      <c r="Y56" s="9">
        <v>1391121.1</v>
      </c>
      <c r="Z56" s="9">
        <v>1400851.2</v>
      </c>
      <c r="AA56" s="9">
        <v>1521056</v>
      </c>
      <c r="AB56" s="9">
        <v>1574220.1</v>
      </c>
      <c r="AC56" s="9">
        <v>1563221.7</v>
      </c>
      <c r="AD56" s="9">
        <v>1565991.2</v>
      </c>
      <c r="AE56" s="9">
        <v>1635786.2</v>
      </c>
      <c r="AF56" s="9">
        <v>1822273.7</v>
      </c>
      <c r="AG56" s="9">
        <v>1820994.1</v>
      </c>
      <c r="AH56" s="9">
        <v>1851678</v>
      </c>
      <c r="AI56" s="9">
        <v>1991331.8</v>
      </c>
      <c r="AJ56" s="9">
        <v>2075606.2</v>
      </c>
      <c r="AK56" s="9">
        <v>1963097.8</v>
      </c>
      <c r="AL56" s="9">
        <v>1974910.2</v>
      </c>
      <c r="AM56" s="9">
        <v>2245102.1</v>
      </c>
      <c r="AN56" s="9">
        <v>2348211.5</v>
      </c>
      <c r="AO56" s="9">
        <v>2401126.6</v>
      </c>
      <c r="AP56" s="9">
        <v>2270942.7999999998</v>
      </c>
      <c r="AQ56" s="9">
        <v>2500948.1</v>
      </c>
      <c r="AR56" s="9">
        <v>2696297.1</v>
      </c>
      <c r="AS56" s="9">
        <v>2722767.8</v>
      </c>
      <c r="AT56" s="9">
        <v>2943785.1</v>
      </c>
      <c r="AU56" s="9">
        <v>2993490.3</v>
      </c>
      <c r="AV56" s="9">
        <v>3205306.9</v>
      </c>
      <c r="AW56" s="9">
        <v>2804435</v>
      </c>
      <c r="AX56" s="9">
        <v>3328886.8</v>
      </c>
      <c r="AY56" s="9">
        <v>3379594.8</v>
      </c>
      <c r="AZ56" s="9">
        <v>3403083.4</v>
      </c>
      <c r="BA56" s="9">
        <v>3403137.8</v>
      </c>
      <c r="BB56" s="9">
        <v>3515113</v>
      </c>
      <c r="BC56" s="9">
        <v>3717486.2</v>
      </c>
      <c r="BD56" s="9">
        <v>3639461.7</v>
      </c>
      <c r="BE56" s="9">
        <v>3686565.3</v>
      </c>
      <c r="BF56" s="9">
        <v>3933910.8</v>
      </c>
      <c r="BG56" s="9">
        <v>3981086.4</v>
      </c>
      <c r="BH56" s="9">
        <v>3885991.6</v>
      </c>
      <c r="BI56" s="9">
        <v>3967459.2</v>
      </c>
      <c r="BJ56" s="9">
        <v>4246600.8</v>
      </c>
      <c r="BK56" s="9">
        <v>4248431.3</v>
      </c>
      <c r="BL56" s="9">
        <v>4213721.9000000004</v>
      </c>
      <c r="BM56" s="9">
        <v>4189984.7</v>
      </c>
      <c r="BN56" s="9">
        <v>4480847.0999999996</v>
      </c>
      <c r="BO56" s="9">
        <v>4489621.3</v>
      </c>
      <c r="BP56" s="9">
        <v>4400566.7</v>
      </c>
      <c r="BQ56" s="9">
        <v>4423667.7</v>
      </c>
      <c r="BR56" s="9">
        <v>4672674.3</v>
      </c>
      <c r="BS56" s="9">
        <v>4750980.7</v>
      </c>
      <c r="BT56" s="9">
        <v>4658358</v>
      </c>
      <c r="BU56" s="9">
        <v>4691457.4000000004</v>
      </c>
      <c r="BV56" s="9">
        <v>4873190.9000000004</v>
      </c>
      <c r="BW56" s="9">
        <v>5792921.5999999996</v>
      </c>
      <c r="BX56" s="9">
        <v>4878514.5999999996</v>
      </c>
      <c r="BY56" s="9">
        <v>4900879.8</v>
      </c>
      <c r="BZ56" s="9">
        <v>4347007</v>
      </c>
      <c r="CA56" s="9">
        <v>5830249.2999999998</v>
      </c>
      <c r="CB56" s="9">
        <v>4324587.8</v>
      </c>
      <c r="CC56" s="9">
        <v>4446232.9000000004</v>
      </c>
      <c r="CD56" s="9">
        <v>4420588</v>
      </c>
      <c r="CE56" s="9">
        <v>5989578.7999999998</v>
      </c>
      <c r="CF56" s="9">
        <v>4833924.0999999996</v>
      </c>
      <c r="CG56" s="9">
        <v>4971366</v>
      </c>
      <c r="CH56" s="9">
        <v>5122834.0999999996</v>
      </c>
      <c r="CI56" s="9">
        <v>6086985</v>
      </c>
      <c r="CJ56" s="9">
        <v>5939994.7000000002</v>
      </c>
      <c r="CK56" s="9">
        <v>5995978.4000000004</v>
      </c>
      <c r="CL56" s="9">
        <v>5790191.7999999998</v>
      </c>
      <c r="CM56" s="9">
        <v>6995017.4000000004</v>
      </c>
      <c r="CN56" s="9">
        <v>6655462.0999999996</v>
      </c>
      <c r="CO56" s="9">
        <v>7063312.7000000002</v>
      </c>
      <c r="CP56" s="9">
        <v>6529531.7000000002</v>
      </c>
      <c r="CQ56" s="9">
        <v>7809491</v>
      </c>
      <c r="CR56" s="9">
        <v>7234102.5999999996</v>
      </c>
      <c r="CS56" s="9">
        <v>7813435.7000000002</v>
      </c>
      <c r="CT56" s="9">
        <v>7113534.7000000002</v>
      </c>
      <c r="CU56" s="9">
        <v>8570484.5999999996</v>
      </c>
      <c r="CV56" s="10">
        <v>7853148.5999999996</v>
      </c>
    </row>
    <row r="57" spans="2:100" x14ac:dyDescent="0.3">
      <c r="B57" s="119" t="s">
        <v>6</v>
      </c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</row>
  </sheetData>
  <mergeCells count="2">
    <mergeCell ref="B2:CV3"/>
    <mergeCell ref="B20:CV2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67C0-8CC5-486E-9CC8-84C23058C17D}">
  <dimension ref="A1:BC273"/>
  <sheetViews>
    <sheetView rightToLeft="1" workbookViewId="0">
      <selection activeCell="AH37" sqref="AH37"/>
    </sheetView>
  </sheetViews>
  <sheetFormatPr baseColWidth="10" defaultColWidth="11.44140625" defaultRowHeight="14.4" x14ac:dyDescent="0.3"/>
  <cols>
    <col min="1" max="1" width="13.109375" style="11" customWidth="1"/>
    <col min="2" max="2" width="68.6640625" style="16" bestFit="1" customWidth="1"/>
    <col min="3" max="48" width="14.5546875" style="11" customWidth="1"/>
    <col min="49" max="49" width="15.109375" style="11" customWidth="1"/>
    <col min="50" max="16384" width="11.44140625" style="11"/>
  </cols>
  <sheetData>
    <row r="1" spans="1:51" x14ac:dyDescent="0.3">
      <c r="B1" s="12" t="s">
        <v>108</v>
      </c>
      <c r="C1" s="13"/>
    </row>
    <row r="3" spans="1:51" x14ac:dyDescent="0.3">
      <c r="B3" s="14" t="s">
        <v>109</v>
      </c>
      <c r="AM3" s="15">
        <f>+AM181-5241532.2</f>
        <v>0</v>
      </c>
    </row>
    <row r="4" spans="1:51" x14ac:dyDescent="0.3">
      <c r="C4" s="15"/>
      <c r="AL4" s="15">
        <f>+AL181-4157964.3</f>
        <v>0</v>
      </c>
    </row>
    <row r="5" spans="1:51" x14ac:dyDescent="0.3">
      <c r="H5" s="15"/>
      <c r="K5" s="15"/>
      <c r="L5" s="15"/>
      <c r="M5" s="15"/>
      <c r="Q5" s="15">
        <f>+Q182-79453.4</f>
        <v>0</v>
      </c>
      <c r="R5" s="15">
        <f>+R182-121065.9</f>
        <v>0</v>
      </c>
      <c r="S5" s="15">
        <f>+S182-139110.1</f>
        <v>0</v>
      </c>
      <c r="T5" s="15">
        <f>+T182-198354.3</f>
        <v>0</v>
      </c>
      <c r="U5" s="15">
        <f>+U182-244491.7</f>
        <v>0</v>
      </c>
      <c r="V5" s="15"/>
    </row>
    <row r="6" spans="1:51" x14ac:dyDescent="0.3">
      <c r="A6" s="17" t="s">
        <v>110</v>
      </c>
      <c r="B6" s="18" t="s">
        <v>111</v>
      </c>
      <c r="C6" s="19">
        <v>1974</v>
      </c>
      <c r="D6" s="19">
        <v>1975</v>
      </c>
      <c r="E6" s="19">
        <v>1976</v>
      </c>
      <c r="F6" s="19">
        <v>1977</v>
      </c>
      <c r="G6" s="19">
        <v>1978</v>
      </c>
      <c r="H6" s="19">
        <v>1979</v>
      </c>
      <c r="I6" s="19">
        <v>1980</v>
      </c>
      <c r="J6" s="19">
        <v>1981</v>
      </c>
      <c r="K6" s="19">
        <v>1982</v>
      </c>
      <c r="L6" s="19">
        <v>1983</v>
      </c>
      <c r="M6" s="19">
        <v>1984</v>
      </c>
      <c r="N6" s="19">
        <v>1985</v>
      </c>
      <c r="O6" s="19">
        <v>1986</v>
      </c>
      <c r="P6" s="19">
        <v>1987</v>
      </c>
      <c r="Q6" s="19">
        <v>1988</v>
      </c>
      <c r="R6" s="19">
        <v>1989</v>
      </c>
      <c r="S6" s="19">
        <v>1990</v>
      </c>
      <c r="T6" s="19">
        <v>1991</v>
      </c>
      <c r="U6" s="19">
        <v>1992</v>
      </c>
      <c r="V6" s="19">
        <v>1993</v>
      </c>
      <c r="W6" s="19">
        <v>1994</v>
      </c>
      <c r="X6" s="19">
        <v>1995</v>
      </c>
      <c r="Y6" s="19">
        <v>1996</v>
      </c>
      <c r="Z6" s="19">
        <v>1997</v>
      </c>
      <c r="AA6" s="19">
        <v>1998</v>
      </c>
      <c r="AB6" s="19">
        <v>1999</v>
      </c>
      <c r="AC6" s="19">
        <v>2000</v>
      </c>
      <c r="AD6" s="19">
        <v>2001</v>
      </c>
      <c r="AE6" s="19">
        <v>2002</v>
      </c>
      <c r="AF6" s="19">
        <v>2003</v>
      </c>
      <c r="AG6" s="19">
        <v>2004</v>
      </c>
      <c r="AH6" s="19">
        <v>2005</v>
      </c>
      <c r="AI6" s="19">
        <v>2006</v>
      </c>
      <c r="AJ6" s="19">
        <v>2007</v>
      </c>
      <c r="AK6" s="19">
        <v>2008</v>
      </c>
      <c r="AL6" s="19">
        <v>2009</v>
      </c>
      <c r="AM6" s="19">
        <v>2010</v>
      </c>
      <c r="AN6" s="19">
        <v>2011</v>
      </c>
      <c r="AO6" s="19">
        <v>2012</v>
      </c>
      <c r="AP6" s="19">
        <v>2013</v>
      </c>
      <c r="AQ6" s="19">
        <v>2014</v>
      </c>
      <c r="AR6" s="19">
        <v>2015</v>
      </c>
      <c r="AS6" s="19">
        <v>2016</v>
      </c>
      <c r="AT6" s="19">
        <v>2017</v>
      </c>
      <c r="AU6" s="19">
        <v>2018</v>
      </c>
      <c r="AV6" s="19">
        <v>2019</v>
      </c>
      <c r="AW6" s="19">
        <v>2020</v>
      </c>
      <c r="AX6" s="17"/>
      <c r="AY6" s="17"/>
    </row>
    <row r="7" spans="1:51" x14ac:dyDescent="0.3">
      <c r="A7" s="20" t="s">
        <v>112</v>
      </c>
      <c r="B7" s="21" t="s">
        <v>113</v>
      </c>
      <c r="C7" s="22">
        <v>3873.5</v>
      </c>
      <c r="D7" s="22">
        <v>5820.2</v>
      </c>
      <c r="E7" s="22">
        <v>6685</v>
      </c>
      <c r="F7" s="22">
        <v>6744.4</v>
      </c>
      <c r="G7" s="22">
        <v>8422.1</v>
      </c>
      <c r="H7" s="22">
        <v>10775.9</v>
      </c>
      <c r="I7" s="22">
        <v>12923.3</v>
      </c>
      <c r="J7" s="22">
        <v>16253.2</v>
      </c>
      <c r="K7" s="22">
        <v>16107.1</v>
      </c>
      <c r="L7" s="22">
        <v>16607.599999999999</v>
      </c>
      <c r="M7" s="22">
        <v>18287.5</v>
      </c>
      <c r="N7" s="22">
        <v>24084.1</v>
      </c>
      <c r="O7" s="22">
        <v>26278.2</v>
      </c>
      <c r="P7" s="22">
        <v>31787.4</v>
      </c>
      <c r="Q7" s="22">
        <v>38785.300000000003</v>
      </c>
      <c r="R7" s="22">
        <v>51633.2</v>
      </c>
      <c r="S7" s="22">
        <v>62725.4</v>
      </c>
      <c r="T7" s="22">
        <v>87307</v>
      </c>
      <c r="U7" s="22">
        <v>128416.3</v>
      </c>
      <c r="V7" s="22">
        <v>131102</v>
      </c>
      <c r="W7" s="22">
        <v>145614.5</v>
      </c>
      <c r="X7" s="22">
        <v>196559.5</v>
      </c>
      <c r="Y7" s="22">
        <v>277842.09999999998</v>
      </c>
      <c r="Z7" s="22">
        <v>240406.8</v>
      </c>
      <c r="AA7" s="22">
        <v>324845.8</v>
      </c>
      <c r="AB7" s="22">
        <v>359665.8</v>
      </c>
      <c r="AC7" s="22">
        <v>346171.4</v>
      </c>
      <c r="AD7" s="22">
        <v>412119.5</v>
      </c>
      <c r="AE7" s="22">
        <v>417225.2</v>
      </c>
      <c r="AF7" s="22">
        <v>515281.7</v>
      </c>
      <c r="AG7" s="22">
        <v>580505.59999999998</v>
      </c>
      <c r="AH7" s="22">
        <v>581615.80000000005</v>
      </c>
      <c r="AI7" s="22">
        <v>641285</v>
      </c>
      <c r="AJ7" s="22">
        <v>708072.5</v>
      </c>
      <c r="AK7" s="22">
        <v>727413.1</v>
      </c>
      <c r="AL7" s="22">
        <v>931349.1</v>
      </c>
      <c r="AM7" s="22">
        <v>1015258.8</v>
      </c>
      <c r="AN7" s="22">
        <v>1183216.1000000001</v>
      </c>
      <c r="AO7" s="22">
        <v>1421693.3</v>
      </c>
      <c r="AP7" s="22">
        <v>1640006.1</v>
      </c>
      <c r="AQ7" s="22">
        <v>1772202.4</v>
      </c>
      <c r="AR7" s="22">
        <v>1935113</v>
      </c>
      <c r="AS7" s="22">
        <v>2140304.7000000002</v>
      </c>
      <c r="AT7" s="22">
        <v>2219064.4</v>
      </c>
      <c r="AU7" s="22">
        <v>2421567.7999999998</v>
      </c>
      <c r="AV7" s="23">
        <v>2529053.9</v>
      </c>
      <c r="AW7" s="22">
        <v>2598511.9</v>
      </c>
    </row>
    <row r="8" spans="1:51" x14ac:dyDescent="0.3">
      <c r="A8" s="20" t="s">
        <v>114</v>
      </c>
      <c r="B8" s="24" t="s">
        <v>115</v>
      </c>
      <c r="C8" s="22">
        <v>980.7</v>
      </c>
      <c r="D8" s="22">
        <v>1414</v>
      </c>
      <c r="E8" s="22">
        <v>2012.4</v>
      </c>
      <c r="F8" s="22">
        <v>1599.7</v>
      </c>
      <c r="G8" s="22">
        <v>2206.9</v>
      </c>
      <c r="H8" s="22">
        <v>2622.1</v>
      </c>
      <c r="I8" s="22">
        <v>2736</v>
      </c>
      <c r="J8" s="22">
        <v>3144.6</v>
      </c>
      <c r="K8" s="22">
        <v>2756.9</v>
      </c>
      <c r="L8" s="22">
        <v>2721</v>
      </c>
      <c r="M8" s="22">
        <v>4576.3</v>
      </c>
      <c r="N8" s="22">
        <v>4930.3999999999996</v>
      </c>
      <c r="O8" s="22">
        <v>6337.6</v>
      </c>
      <c r="P8" s="22">
        <v>7118.3</v>
      </c>
      <c r="Q8" s="22">
        <v>0</v>
      </c>
      <c r="R8" s="22">
        <v>0</v>
      </c>
      <c r="S8" s="22">
        <v>151.30000000000001</v>
      </c>
      <c r="T8" s="22">
        <v>262.2</v>
      </c>
      <c r="U8" s="22">
        <v>108.5</v>
      </c>
      <c r="V8" s="22">
        <v>1296.0999999999999</v>
      </c>
      <c r="W8" s="22">
        <v>1304</v>
      </c>
      <c r="X8" s="22">
        <v>1358.2</v>
      </c>
      <c r="Y8" s="22">
        <v>934.3</v>
      </c>
      <c r="Z8" s="22">
        <v>1584.8</v>
      </c>
      <c r="AA8" s="22">
        <v>896.1</v>
      </c>
      <c r="AB8" s="22">
        <v>1438.5</v>
      </c>
      <c r="AC8" s="22">
        <v>1551.6</v>
      </c>
      <c r="AD8" s="22">
        <v>1628.5</v>
      </c>
      <c r="AE8" s="22">
        <v>1310.4000000000001</v>
      </c>
      <c r="AF8" s="22">
        <v>1245.0999999999999</v>
      </c>
      <c r="AG8" s="22">
        <v>2560.1</v>
      </c>
      <c r="AH8" s="22">
        <v>2826.3</v>
      </c>
      <c r="AI8" s="22">
        <v>2654.5</v>
      </c>
      <c r="AJ8" s="22">
        <v>3166.4</v>
      </c>
      <c r="AK8" s="22">
        <v>3582.9</v>
      </c>
      <c r="AL8" s="22">
        <v>1377.6</v>
      </c>
      <c r="AM8" s="22">
        <v>8037.7</v>
      </c>
      <c r="AN8" s="22">
        <v>7804.7</v>
      </c>
      <c r="AO8" s="22">
        <v>9931.4</v>
      </c>
      <c r="AP8" s="22">
        <v>13711</v>
      </c>
      <c r="AQ8" s="22">
        <v>13785.2</v>
      </c>
      <c r="AR8" s="22">
        <v>13257</v>
      </c>
      <c r="AS8" s="22">
        <v>14906.3</v>
      </c>
      <c r="AT8" s="22">
        <v>17513.2</v>
      </c>
      <c r="AU8" s="22">
        <v>17654.099999999999</v>
      </c>
      <c r="AV8" s="23">
        <v>18562.3</v>
      </c>
      <c r="AW8" s="22">
        <v>13148.5</v>
      </c>
    </row>
    <row r="9" spans="1:51" x14ac:dyDescent="0.3">
      <c r="A9" s="20" t="s">
        <v>116</v>
      </c>
      <c r="B9" s="21" t="s">
        <v>0</v>
      </c>
      <c r="C9" s="22">
        <v>18422.3</v>
      </c>
      <c r="D9" s="22">
        <v>15567.7</v>
      </c>
      <c r="E9" s="22">
        <v>19639</v>
      </c>
      <c r="F9" s="22">
        <v>23592.9</v>
      </c>
      <c r="G9" s="22">
        <v>24481</v>
      </c>
      <c r="H9" s="22">
        <v>33534.699999999997</v>
      </c>
      <c r="I9" s="22">
        <v>51191.3</v>
      </c>
      <c r="J9" s="22">
        <v>59162.8</v>
      </c>
      <c r="K9" s="22">
        <v>58714.7</v>
      </c>
      <c r="L9" s="22">
        <v>62138.7</v>
      </c>
      <c r="M9" s="22">
        <v>63376.7</v>
      </c>
      <c r="N9" s="22">
        <v>65544.7</v>
      </c>
      <c r="O9" s="22">
        <v>39053.199999999997</v>
      </c>
      <c r="P9" s="22">
        <v>45537.2</v>
      </c>
      <c r="Q9" s="22">
        <v>52702.7</v>
      </c>
      <c r="R9" s="22">
        <v>74288.399999999994</v>
      </c>
      <c r="S9" s="22">
        <v>125193.7</v>
      </c>
      <c r="T9" s="22">
        <v>236245.3</v>
      </c>
      <c r="U9" s="22">
        <v>250402.5</v>
      </c>
      <c r="V9" s="22">
        <v>247398.3</v>
      </c>
      <c r="W9" s="22">
        <v>327346.7</v>
      </c>
      <c r="X9" s="22">
        <v>505562.8</v>
      </c>
      <c r="Y9" s="22">
        <v>750415.3</v>
      </c>
      <c r="Z9" s="22">
        <v>838985.8</v>
      </c>
      <c r="AA9" s="22">
        <v>638221.5</v>
      </c>
      <c r="AB9" s="22">
        <v>890943.3</v>
      </c>
      <c r="AC9" s="22">
        <v>1616314.7</v>
      </c>
      <c r="AD9" s="22">
        <v>1443928.1</v>
      </c>
      <c r="AE9" s="22">
        <v>1477033.6</v>
      </c>
      <c r="AF9" s="22">
        <v>1868889.6</v>
      </c>
      <c r="AG9" s="22">
        <v>2319823.6</v>
      </c>
      <c r="AH9" s="22">
        <v>3352878.4</v>
      </c>
      <c r="AI9" s="22">
        <v>3882227.8</v>
      </c>
      <c r="AJ9" s="22">
        <v>4089308.6</v>
      </c>
      <c r="AK9" s="22">
        <v>4997554.5</v>
      </c>
      <c r="AL9" s="22">
        <v>3109078.9</v>
      </c>
      <c r="AM9" s="22">
        <v>4180357.7</v>
      </c>
      <c r="AN9" s="22">
        <v>5242502.8</v>
      </c>
      <c r="AO9" s="22">
        <v>5536381.7999999998</v>
      </c>
      <c r="AP9" s="22">
        <v>4968018.3</v>
      </c>
      <c r="AQ9" s="22">
        <v>4657811.3</v>
      </c>
      <c r="AR9" s="22">
        <v>3134243.4</v>
      </c>
      <c r="AS9" s="22">
        <v>3025612.5</v>
      </c>
      <c r="AT9" s="22">
        <v>3699650.7</v>
      </c>
      <c r="AU9" s="22">
        <v>4548756.2</v>
      </c>
      <c r="AV9" s="23">
        <v>3991028.4</v>
      </c>
      <c r="AW9" s="22">
        <v>2575136.6</v>
      </c>
    </row>
    <row r="10" spans="1:51" x14ac:dyDescent="0.3">
      <c r="A10" s="20" t="s">
        <v>117</v>
      </c>
      <c r="B10" s="24" t="s">
        <v>115</v>
      </c>
      <c r="C10" s="22">
        <v>15039.2</v>
      </c>
      <c r="D10" s="22">
        <v>11725.6</v>
      </c>
      <c r="E10" s="22">
        <v>16228.5</v>
      </c>
      <c r="F10" s="22">
        <v>19520.599999999999</v>
      </c>
      <c r="G10" s="22">
        <v>20319.099999999999</v>
      </c>
      <c r="H10" s="22">
        <v>27348.6</v>
      </c>
      <c r="I10" s="22">
        <v>41640.300000000003</v>
      </c>
      <c r="J10" s="22">
        <v>58582.8</v>
      </c>
      <c r="K10" s="22">
        <v>58484.6</v>
      </c>
      <c r="L10" s="22">
        <v>61996.4</v>
      </c>
      <c r="M10" s="22">
        <v>63376.7</v>
      </c>
      <c r="N10" s="22">
        <v>65544.7</v>
      </c>
      <c r="O10" s="22">
        <v>39053.199999999997</v>
      </c>
      <c r="P10" s="22">
        <v>45537.2</v>
      </c>
      <c r="Q10" s="22">
        <v>52702.7</v>
      </c>
      <c r="R10" s="22">
        <v>74288.399999999994</v>
      </c>
      <c r="S10" s="22">
        <v>125193.7</v>
      </c>
      <c r="T10" s="22">
        <v>236245.3</v>
      </c>
      <c r="U10" s="22">
        <v>250402.5</v>
      </c>
      <c r="V10" s="22">
        <v>247398.3</v>
      </c>
      <c r="W10" s="22">
        <v>326124.5</v>
      </c>
      <c r="X10" s="22">
        <v>503562.8</v>
      </c>
      <c r="Y10" s="22">
        <v>724052.7</v>
      </c>
      <c r="Z10" s="22">
        <v>806594</v>
      </c>
      <c r="AA10" s="22">
        <v>610121.5</v>
      </c>
      <c r="AB10" s="22">
        <v>846090</v>
      </c>
      <c r="AC10" s="22">
        <v>1542882.1</v>
      </c>
      <c r="AD10" s="22">
        <v>1381337.8</v>
      </c>
      <c r="AE10" s="22">
        <v>1369019.7</v>
      </c>
      <c r="AF10" s="22">
        <v>1720322.9</v>
      </c>
      <c r="AG10" s="22">
        <v>2133380</v>
      </c>
      <c r="AH10" s="22">
        <v>3034544.4</v>
      </c>
      <c r="AI10" s="22">
        <v>3525770.2</v>
      </c>
      <c r="AJ10" s="22">
        <v>3843139.4</v>
      </c>
      <c r="AK10" s="22">
        <v>4719481.9000000004</v>
      </c>
      <c r="AL10" s="22">
        <v>2847269.2</v>
      </c>
      <c r="AM10" s="22">
        <v>3851802.6</v>
      </c>
      <c r="AN10" s="22">
        <v>4932113.7</v>
      </c>
      <c r="AO10" s="22">
        <v>5035723.5</v>
      </c>
      <c r="AP10" s="22">
        <v>4500562.2</v>
      </c>
      <c r="AQ10" s="22">
        <v>4114768.2</v>
      </c>
      <c r="AR10" s="22">
        <v>2748995.8</v>
      </c>
      <c r="AS10" s="22">
        <v>2714479</v>
      </c>
      <c r="AT10" s="22">
        <v>3320972.4</v>
      </c>
      <c r="AU10" s="22">
        <v>4055464.8</v>
      </c>
      <c r="AV10" s="23">
        <v>3488510.2</v>
      </c>
      <c r="AW10" s="22">
        <v>2317317.7000000002</v>
      </c>
    </row>
    <row r="11" spans="1:51" x14ac:dyDescent="0.3">
      <c r="A11" s="20" t="s">
        <v>118</v>
      </c>
      <c r="B11" s="21" t="s">
        <v>119</v>
      </c>
      <c r="C11" s="22">
        <v>1453</v>
      </c>
      <c r="D11" s="22">
        <v>2226.4</v>
      </c>
      <c r="E11" s="22">
        <v>3107.3</v>
      </c>
      <c r="F11" s="22">
        <v>3267.7</v>
      </c>
      <c r="G11" s="22">
        <v>4238.5</v>
      </c>
      <c r="H11" s="22">
        <v>4405.3</v>
      </c>
      <c r="I11" s="22">
        <v>3670.7</v>
      </c>
      <c r="J11" s="22">
        <v>2715.5</v>
      </c>
      <c r="K11" s="22">
        <v>3227.9</v>
      </c>
      <c r="L11" s="22">
        <v>3630</v>
      </c>
      <c r="M11" s="22">
        <v>4874</v>
      </c>
      <c r="N11" s="22">
        <v>4304.3</v>
      </c>
      <c r="O11" s="22">
        <v>5082.3</v>
      </c>
      <c r="P11" s="22">
        <v>4491.7</v>
      </c>
      <c r="Q11" s="22">
        <v>3219.9</v>
      </c>
      <c r="R11" s="22">
        <v>4618.5</v>
      </c>
      <c r="S11" s="22">
        <v>4623.7</v>
      </c>
      <c r="T11" s="22">
        <v>6429.5</v>
      </c>
      <c r="U11" s="22">
        <v>10036.4</v>
      </c>
      <c r="V11" s="22">
        <v>13280.4</v>
      </c>
      <c r="W11" s="22">
        <v>17667.5</v>
      </c>
      <c r="X11" s="22">
        <v>21969.599999999999</v>
      </c>
      <c r="Y11" s="22">
        <v>28024.7</v>
      </c>
      <c r="Z11" s="22">
        <v>32916.199999999997</v>
      </c>
      <c r="AA11" s="22">
        <v>35471.300000000003</v>
      </c>
      <c r="AB11" s="22">
        <v>36417.9</v>
      </c>
      <c r="AC11" s="22">
        <v>42904.800000000003</v>
      </c>
      <c r="AD11" s="22">
        <v>38388</v>
      </c>
      <c r="AE11" s="22">
        <v>39998.5</v>
      </c>
      <c r="AF11" s="22">
        <v>44199.9</v>
      </c>
      <c r="AG11" s="22">
        <v>49294</v>
      </c>
      <c r="AH11" s="22">
        <v>58992.2</v>
      </c>
      <c r="AI11" s="22">
        <v>64265.4</v>
      </c>
      <c r="AJ11" s="22">
        <v>92368.8</v>
      </c>
      <c r="AK11" s="22">
        <v>86719.5</v>
      </c>
      <c r="AL11" s="22">
        <v>94767.1</v>
      </c>
      <c r="AM11" s="22">
        <v>63312</v>
      </c>
      <c r="AN11" s="22">
        <v>70701.2</v>
      </c>
      <c r="AO11" s="22">
        <v>80050.5</v>
      </c>
      <c r="AP11" s="22">
        <v>58133.7</v>
      </c>
      <c r="AQ11" s="22">
        <v>63792.3</v>
      </c>
      <c r="AR11" s="22">
        <v>57388.9</v>
      </c>
      <c r="AS11" s="22">
        <v>79248.899999999994</v>
      </c>
      <c r="AT11" s="22">
        <v>86341.1</v>
      </c>
      <c r="AU11" s="22">
        <v>92456.9</v>
      </c>
      <c r="AV11" s="23">
        <v>91592.7</v>
      </c>
      <c r="AW11" s="22">
        <v>112928.8</v>
      </c>
    </row>
    <row r="12" spans="1:51" x14ac:dyDescent="0.3">
      <c r="A12" s="20" t="s">
        <v>120</v>
      </c>
      <c r="B12" s="24" t="s">
        <v>115</v>
      </c>
      <c r="C12" s="22">
        <v>1389.5</v>
      </c>
      <c r="D12" s="22">
        <v>2156.6</v>
      </c>
      <c r="E12" s="22">
        <v>3030</v>
      </c>
      <c r="F12" s="22">
        <v>3257</v>
      </c>
      <c r="G12" s="22">
        <v>4238.5</v>
      </c>
      <c r="H12" s="22">
        <v>4405.3</v>
      </c>
      <c r="I12" s="22">
        <v>3670.7</v>
      </c>
      <c r="J12" s="22">
        <v>2715.5</v>
      </c>
      <c r="K12" s="22">
        <v>3227.9</v>
      </c>
      <c r="L12" s="22">
        <v>3630</v>
      </c>
      <c r="M12" s="22">
        <v>4874</v>
      </c>
      <c r="N12" s="22">
        <v>4304.3</v>
      </c>
      <c r="O12" s="22">
        <v>5082.3</v>
      </c>
      <c r="P12" s="22">
        <v>4491.7</v>
      </c>
      <c r="Q12" s="22">
        <v>3219.9</v>
      </c>
      <c r="R12" s="22">
        <v>4618.5</v>
      </c>
      <c r="S12" s="22">
        <v>4623.7</v>
      </c>
      <c r="T12" s="22">
        <v>6429.5</v>
      </c>
      <c r="U12" s="22">
        <v>10036.4</v>
      </c>
      <c r="V12" s="22">
        <v>13280.4</v>
      </c>
      <c r="W12" s="22">
        <v>17667.5</v>
      </c>
      <c r="X12" s="22">
        <v>21969.599999999999</v>
      </c>
      <c r="Y12" s="22">
        <v>28024.7</v>
      </c>
      <c r="Z12" s="22">
        <v>32916.199999999997</v>
      </c>
      <c r="AA12" s="22">
        <v>35471.300000000003</v>
      </c>
      <c r="AB12" s="22">
        <v>36417.9</v>
      </c>
      <c r="AC12" s="22">
        <v>42904.800000000003</v>
      </c>
      <c r="AD12" s="22">
        <v>38388</v>
      </c>
      <c r="AE12" s="22">
        <v>39998.5</v>
      </c>
      <c r="AF12" s="22">
        <v>44199.9</v>
      </c>
      <c r="AG12" s="22">
        <v>49294</v>
      </c>
      <c r="AH12" s="22">
        <v>58992.2</v>
      </c>
      <c r="AI12" s="22">
        <v>64265.4</v>
      </c>
      <c r="AJ12" s="22">
        <v>92368.8</v>
      </c>
      <c r="AK12" s="22">
        <v>86719.5</v>
      </c>
      <c r="AL12" s="22">
        <v>94767.1</v>
      </c>
      <c r="AM12" s="22">
        <v>63312</v>
      </c>
      <c r="AN12" s="22">
        <v>70701.2</v>
      </c>
      <c r="AO12" s="22">
        <v>80050.5</v>
      </c>
      <c r="AP12" s="22">
        <v>58133.7</v>
      </c>
      <c r="AQ12" s="22">
        <v>63792.3</v>
      </c>
      <c r="AR12" s="22">
        <v>57388.9</v>
      </c>
      <c r="AS12" s="22">
        <v>79248.899999999994</v>
      </c>
      <c r="AT12" s="22">
        <v>86341.1</v>
      </c>
      <c r="AU12" s="22">
        <v>92456.9</v>
      </c>
      <c r="AV12" s="23">
        <v>91592.7</v>
      </c>
      <c r="AW12" s="22">
        <v>112928.8</v>
      </c>
    </row>
    <row r="13" spans="1:51" x14ac:dyDescent="0.3">
      <c r="A13" s="20" t="s">
        <v>121</v>
      </c>
      <c r="B13" s="21" t="s">
        <v>122</v>
      </c>
      <c r="C13" s="22">
        <v>5352.2</v>
      </c>
      <c r="D13" s="22">
        <v>5894.6</v>
      </c>
      <c r="E13" s="22">
        <v>7449.8</v>
      </c>
      <c r="F13" s="22">
        <v>8475.7999999999993</v>
      </c>
      <c r="G13" s="22">
        <v>10921.3</v>
      </c>
      <c r="H13" s="22">
        <v>13570</v>
      </c>
      <c r="I13" s="22">
        <v>15974.1</v>
      </c>
      <c r="J13" s="22">
        <v>18738.099999999999</v>
      </c>
      <c r="K13" s="22">
        <v>21388.599999999995</v>
      </c>
      <c r="L13" s="22">
        <v>25335.9</v>
      </c>
      <c r="M13" s="22">
        <v>33082.800000000003</v>
      </c>
      <c r="N13" s="22">
        <v>36966.199999999997</v>
      </c>
      <c r="O13" s="22">
        <v>43719.9</v>
      </c>
      <c r="P13" s="22">
        <v>42862.9</v>
      </c>
      <c r="Q13" s="22">
        <v>47542.7</v>
      </c>
      <c r="R13" s="22">
        <v>48508.7</v>
      </c>
      <c r="S13" s="22">
        <v>66921.899999999994</v>
      </c>
      <c r="T13" s="22">
        <v>99536.9</v>
      </c>
      <c r="U13" s="22">
        <v>127161.1</v>
      </c>
      <c r="V13" s="22">
        <v>130880.2</v>
      </c>
      <c r="W13" s="22">
        <v>161647.6</v>
      </c>
      <c r="X13" s="22">
        <v>193904.7</v>
      </c>
      <c r="Y13" s="22">
        <v>213419.5</v>
      </c>
      <c r="Z13" s="22">
        <v>222114.2</v>
      </c>
      <c r="AA13" s="22">
        <v>256821.1</v>
      </c>
      <c r="AB13" s="22">
        <v>270395.5</v>
      </c>
      <c r="AC13" s="22">
        <v>290749.59999999998</v>
      </c>
      <c r="AD13" s="22">
        <v>315230.5</v>
      </c>
      <c r="AE13" s="22">
        <v>337556.2</v>
      </c>
      <c r="AF13" s="22">
        <v>355370.6</v>
      </c>
      <c r="AG13" s="22">
        <v>388193.4</v>
      </c>
      <c r="AH13" s="22">
        <v>418294.9</v>
      </c>
      <c r="AI13" s="25">
        <v>449581</v>
      </c>
      <c r="AJ13" s="22">
        <v>479791.1</v>
      </c>
      <c r="AK13" s="22">
        <v>519631.6</v>
      </c>
      <c r="AL13" s="22">
        <v>570673.19999999995</v>
      </c>
      <c r="AM13" s="22">
        <v>617404.9</v>
      </c>
      <c r="AN13" s="22">
        <v>664194.5</v>
      </c>
      <c r="AO13" s="22">
        <v>729514.8</v>
      </c>
      <c r="AP13" s="22">
        <v>771787.4</v>
      </c>
      <c r="AQ13" s="22">
        <v>837716.8</v>
      </c>
      <c r="AR13" s="22">
        <v>919370.4</v>
      </c>
      <c r="AS13" s="22">
        <v>979303</v>
      </c>
      <c r="AT13" s="22">
        <v>1040780.3</v>
      </c>
      <c r="AU13" s="22">
        <v>1110883.8999999999</v>
      </c>
      <c r="AV13" s="23">
        <v>1162446.3</v>
      </c>
      <c r="AW13" s="22">
        <v>1153521</v>
      </c>
    </row>
    <row r="14" spans="1:51" x14ac:dyDescent="0.3">
      <c r="A14" s="20" t="s">
        <v>123</v>
      </c>
      <c r="B14" s="24" t="s">
        <v>115</v>
      </c>
      <c r="C14" s="22">
        <v>3495.2</v>
      </c>
      <c r="D14" s="22">
        <v>4130.3</v>
      </c>
      <c r="E14" s="22">
        <v>5488.8</v>
      </c>
      <c r="F14" s="22">
        <v>6404.1</v>
      </c>
      <c r="G14" s="22">
        <v>8170.7</v>
      </c>
      <c r="H14" s="22">
        <v>10033.299999999999</v>
      </c>
      <c r="I14" s="22">
        <v>11985</v>
      </c>
      <c r="J14" s="22">
        <v>14257.1</v>
      </c>
      <c r="K14" s="22">
        <v>16396.599999999999</v>
      </c>
      <c r="L14" s="22">
        <v>19743.3</v>
      </c>
      <c r="M14" s="22">
        <v>24713.9</v>
      </c>
      <c r="N14" s="22">
        <v>28330.400000000001</v>
      </c>
      <c r="O14" s="22">
        <v>33103.800000000003</v>
      </c>
      <c r="P14" s="22">
        <v>31498.9</v>
      </c>
      <c r="Q14" s="22">
        <v>34716.1</v>
      </c>
      <c r="R14" s="22">
        <v>35926.699999999997</v>
      </c>
      <c r="S14" s="22">
        <v>50896.3</v>
      </c>
      <c r="T14" s="22">
        <v>76185.3</v>
      </c>
      <c r="U14" s="22">
        <v>105130.1</v>
      </c>
      <c r="V14" s="22">
        <v>110323.2</v>
      </c>
      <c r="W14" s="22">
        <v>134978</v>
      </c>
      <c r="X14" s="22">
        <v>161879.20000000001</v>
      </c>
      <c r="Y14" s="22">
        <v>174496.3</v>
      </c>
      <c r="Z14" s="22">
        <v>171280.8</v>
      </c>
      <c r="AA14" s="22">
        <v>188512.7</v>
      </c>
      <c r="AB14" s="22">
        <v>189648</v>
      </c>
      <c r="AC14" s="22">
        <v>197554.5</v>
      </c>
      <c r="AD14" s="22">
        <v>209001.3</v>
      </c>
      <c r="AE14" s="22">
        <v>220149.1</v>
      </c>
      <c r="AF14" s="22">
        <v>225978.4</v>
      </c>
      <c r="AG14" s="22">
        <v>239513</v>
      </c>
      <c r="AH14" s="22">
        <v>247610.9</v>
      </c>
      <c r="AI14" s="25">
        <v>257598.6</v>
      </c>
      <c r="AJ14" s="22">
        <v>268849.09999999998</v>
      </c>
      <c r="AK14" s="22">
        <v>289809.7</v>
      </c>
      <c r="AL14" s="22">
        <v>308357.40000000002</v>
      </c>
      <c r="AM14" s="22">
        <v>325545.3</v>
      </c>
      <c r="AN14" s="22">
        <v>351714</v>
      </c>
      <c r="AO14" s="22">
        <v>375673.1</v>
      </c>
      <c r="AP14" s="22">
        <v>394777.1</v>
      </c>
      <c r="AQ14" s="22">
        <v>419151</v>
      </c>
      <c r="AR14" s="22">
        <v>465672.1</v>
      </c>
      <c r="AS14" s="22">
        <v>491671.5</v>
      </c>
      <c r="AT14" s="22">
        <v>513931.2</v>
      </c>
      <c r="AU14" s="22">
        <v>541862.40000000002</v>
      </c>
      <c r="AV14" s="23">
        <v>574529.19999999995</v>
      </c>
      <c r="AW14" s="22">
        <v>544125.6</v>
      </c>
    </row>
    <row r="15" spans="1:51" x14ac:dyDescent="0.3">
      <c r="A15" s="20" t="s">
        <v>124</v>
      </c>
      <c r="B15" s="21" t="s">
        <v>125</v>
      </c>
      <c r="C15" s="22">
        <v>4120.2</v>
      </c>
      <c r="D15" s="22">
        <v>5375.8</v>
      </c>
      <c r="E15" s="22">
        <v>7077.7</v>
      </c>
      <c r="F15" s="22">
        <v>9038.1</v>
      </c>
      <c r="G15" s="22">
        <v>11304.9</v>
      </c>
      <c r="H15" s="22">
        <v>13714.5</v>
      </c>
      <c r="I15" s="22">
        <v>16526.8</v>
      </c>
      <c r="J15" s="22">
        <v>20089.5</v>
      </c>
      <c r="K15" s="22">
        <v>24376.7</v>
      </c>
      <c r="L15" s="22">
        <v>28526.1</v>
      </c>
      <c r="M15" s="22">
        <v>33688.199999999997</v>
      </c>
      <c r="N15" s="22">
        <v>37022.699999999997</v>
      </c>
      <c r="O15" s="22">
        <v>44316.2</v>
      </c>
      <c r="P15" s="22">
        <v>42599.8</v>
      </c>
      <c r="Q15" s="22">
        <v>41708.1</v>
      </c>
      <c r="R15" s="22">
        <v>50153.1</v>
      </c>
      <c r="S15" s="22">
        <v>57185.3</v>
      </c>
      <c r="T15" s="22">
        <v>78527.600000000006</v>
      </c>
      <c r="U15" s="22">
        <v>102149.4</v>
      </c>
      <c r="V15" s="22">
        <v>121496.2</v>
      </c>
      <c r="W15" s="22">
        <v>151781.29999999999</v>
      </c>
      <c r="X15" s="22">
        <v>191160.7</v>
      </c>
      <c r="Y15" s="22">
        <v>217685.1</v>
      </c>
      <c r="Z15" s="22">
        <v>243651</v>
      </c>
      <c r="AA15" s="22">
        <v>265412.09999999998</v>
      </c>
      <c r="AB15" s="22">
        <v>271257.7</v>
      </c>
      <c r="AC15" s="22">
        <v>292046.3</v>
      </c>
      <c r="AD15" s="22">
        <v>320507.09999999998</v>
      </c>
      <c r="AE15" s="22">
        <v>369939.3</v>
      </c>
      <c r="AF15" s="22">
        <v>401014.4</v>
      </c>
      <c r="AG15" s="22">
        <v>458674</v>
      </c>
      <c r="AH15" s="22">
        <v>505423.9</v>
      </c>
      <c r="AI15" s="22">
        <v>610071.1</v>
      </c>
      <c r="AJ15" s="22">
        <v>732720.7</v>
      </c>
      <c r="AK15" s="22">
        <v>869988.6</v>
      </c>
      <c r="AL15" s="22">
        <v>1000054.9</v>
      </c>
      <c r="AM15" s="22">
        <v>1194113.5</v>
      </c>
      <c r="AN15" s="22">
        <v>1262566.7</v>
      </c>
      <c r="AO15" s="22">
        <v>1411159.6</v>
      </c>
      <c r="AP15" s="22">
        <v>1569313.5</v>
      </c>
      <c r="AQ15" s="22">
        <v>1730198.1</v>
      </c>
      <c r="AR15" s="22">
        <v>1859784.5</v>
      </c>
      <c r="AS15" s="22">
        <v>1993653.1</v>
      </c>
      <c r="AT15" s="22">
        <v>2117392.9</v>
      </c>
      <c r="AU15" s="22">
        <v>2254104.9</v>
      </c>
      <c r="AV15" s="23">
        <v>2400389.6</v>
      </c>
      <c r="AW15" s="22">
        <v>2285088.5</v>
      </c>
    </row>
    <row r="16" spans="1:51" x14ac:dyDescent="0.3">
      <c r="A16" s="20" t="s">
        <v>126</v>
      </c>
      <c r="B16" s="24" t="s">
        <v>115</v>
      </c>
      <c r="C16" s="22">
        <v>2003.7</v>
      </c>
      <c r="D16" s="22">
        <v>2848.2</v>
      </c>
      <c r="E16" s="22">
        <v>4082.4</v>
      </c>
      <c r="F16" s="22">
        <v>5745.8</v>
      </c>
      <c r="G16" s="22">
        <v>7231.4</v>
      </c>
      <c r="H16" s="22">
        <v>8905.4</v>
      </c>
      <c r="I16" s="22">
        <v>11188.2</v>
      </c>
      <c r="J16" s="22">
        <v>13824</v>
      </c>
      <c r="K16" s="22">
        <v>16964.900000000001</v>
      </c>
      <c r="L16" s="22">
        <v>20093.900000000001</v>
      </c>
      <c r="M16" s="22">
        <v>23680.9</v>
      </c>
      <c r="N16" s="22">
        <v>25686.1</v>
      </c>
      <c r="O16" s="22">
        <v>31431.7</v>
      </c>
      <c r="P16" s="22">
        <v>29978</v>
      </c>
      <c r="Q16" s="22">
        <v>26984.400000000001</v>
      </c>
      <c r="R16" s="22">
        <v>32141.9</v>
      </c>
      <c r="S16" s="22">
        <v>30984.9</v>
      </c>
      <c r="T16" s="22">
        <v>31660.5</v>
      </c>
      <c r="U16" s="22">
        <v>42077</v>
      </c>
      <c r="V16" s="22">
        <v>47859.3</v>
      </c>
      <c r="W16" s="22">
        <v>59697.1</v>
      </c>
      <c r="X16" s="22">
        <v>81079.8</v>
      </c>
      <c r="Y16" s="22">
        <v>90639.2</v>
      </c>
      <c r="Z16" s="22">
        <v>93603.1</v>
      </c>
      <c r="AA16" s="22">
        <v>94886.2</v>
      </c>
      <c r="AB16" s="22">
        <v>86726</v>
      </c>
      <c r="AC16" s="22">
        <v>93713.2</v>
      </c>
      <c r="AD16" s="22">
        <v>62361.7</v>
      </c>
      <c r="AE16" s="22">
        <v>91638.8</v>
      </c>
      <c r="AF16" s="22">
        <v>96910.3</v>
      </c>
      <c r="AG16" s="22">
        <v>103204.4</v>
      </c>
      <c r="AH16" s="22">
        <v>102051.2</v>
      </c>
      <c r="AI16" s="22">
        <v>120697.9</v>
      </c>
      <c r="AJ16" s="22">
        <v>139628.9</v>
      </c>
      <c r="AK16" s="22">
        <v>115971.2</v>
      </c>
      <c r="AL16" s="22">
        <v>128971.6</v>
      </c>
      <c r="AM16" s="22">
        <v>163985.4</v>
      </c>
      <c r="AN16" s="22">
        <v>171526.3</v>
      </c>
      <c r="AO16" s="22">
        <v>178486.5</v>
      </c>
      <c r="AP16" s="22">
        <v>188132</v>
      </c>
      <c r="AQ16" s="22">
        <v>300813.90000000002</v>
      </c>
      <c r="AR16" s="22">
        <v>330895.3</v>
      </c>
      <c r="AS16" s="22">
        <v>336815.2</v>
      </c>
      <c r="AT16" s="22">
        <v>352822.7</v>
      </c>
      <c r="AU16" s="22">
        <v>375088.5</v>
      </c>
      <c r="AV16" s="23">
        <v>423598.4</v>
      </c>
      <c r="AW16" s="22">
        <v>405430.1</v>
      </c>
    </row>
    <row r="17" spans="1:51" x14ac:dyDescent="0.3">
      <c r="A17" s="20" t="s">
        <v>127</v>
      </c>
      <c r="B17" s="21" t="s">
        <v>128</v>
      </c>
      <c r="C17" s="22">
        <v>2671.7</v>
      </c>
      <c r="D17" s="22">
        <v>3022.2</v>
      </c>
      <c r="E17" s="22">
        <v>3527.5</v>
      </c>
      <c r="F17" s="22">
        <v>4582.3999999999996</v>
      </c>
      <c r="G17" s="22">
        <v>5383.9</v>
      </c>
      <c r="H17" s="22">
        <v>6726.2</v>
      </c>
      <c r="I17" s="22">
        <v>7689.7</v>
      </c>
      <c r="J17" s="22">
        <v>8284</v>
      </c>
      <c r="K17" s="22">
        <v>8881.2000000000007</v>
      </c>
      <c r="L17" s="22">
        <v>11162.2</v>
      </c>
      <c r="M17" s="22">
        <v>13389.9</v>
      </c>
      <c r="N17" s="22">
        <v>14585.4</v>
      </c>
      <c r="O17" s="22">
        <v>16244.7</v>
      </c>
      <c r="P17" s="22">
        <v>16466.2</v>
      </c>
      <c r="Q17" s="22">
        <v>18357</v>
      </c>
      <c r="R17" s="22">
        <v>21301.3</v>
      </c>
      <c r="S17" s="22">
        <v>27227.3</v>
      </c>
      <c r="T17" s="22">
        <v>41742.800000000003</v>
      </c>
      <c r="U17" s="22">
        <v>56944.4</v>
      </c>
      <c r="V17" s="22">
        <v>64987.1</v>
      </c>
      <c r="W17" s="22">
        <v>74795.199999999997</v>
      </c>
      <c r="X17" s="22">
        <v>99807.1</v>
      </c>
      <c r="Y17" s="22">
        <v>148885.79999999999</v>
      </c>
      <c r="Z17" s="22">
        <v>182084.6</v>
      </c>
      <c r="AA17" s="22">
        <v>206470.2</v>
      </c>
      <c r="AB17" s="22">
        <v>238856</v>
      </c>
      <c r="AC17" s="22">
        <v>275929.7</v>
      </c>
      <c r="AD17" s="22">
        <v>303693.5</v>
      </c>
      <c r="AE17" s="22">
        <v>340983.3</v>
      </c>
      <c r="AF17" s="22">
        <v>390551.2</v>
      </c>
      <c r="AG17" s="22">
        <v>512569.9</v>
      </c>
      <c r="AH17" s="22">
        <v>645028.9</v>
      </c>
      <c r="AI17" s="25">
        <v>730238.4</v>
      </c>
      <c r="AJ17" s="22">
        <v>808380.9</v>
      </c>
      <c r="AK17" s="22">
        <v>830341.5</v>
      </c>
      <c r="AL17" s="22">
        <v>865214.5</v>
      </c>
      <c r="AM17" s="22">
        <v>933707.6</v>
      </c>
      <c r="AN17" s="22">
        <v>1074147.7</v>
      </c>
      <c r="AO17" s="22">
        <v>1194841.7</v>
      </c>
      <c r="AP17" s="22">
        <v>1463055.1</v>
      </c>
      <c r="AQ17" s="22">
        <v>1550496.5</v>
      </c>
      <c r="AR17" s="22">
        <v>1665379.8</v>
      </c>
      <c r="AS17" s="22">
        <v>1800357</v>
      </c>
      <c r="AT17" s="22">
        <v>1973037.9</v>
      </c>
      <c r="AU17" s="22">
        <v>2096804.6</v>
      </c>
      <c r="AV17" s="23">
        <v>2187942.9</v>
      </c>
      <c r="AW17" s="22">
        <v>2044064.7</v>
      </c>
    </row>
    <row r="18" spans="1:51" x14ac:dyDescent="0.3">
      <c r="A18" s="20" t="s">
        <v>129</v>
      </c>
      <c r="B18" s="24" t="s">
        <v>115</v>
      </c>
      <c r="C18" s="22">
        <v>2241</v>
      </c>
      <c r="D18" s="22">
        <v>2503.6999999999998</v>
      </c>
      <c r="E18" s="22">
        <v>2880.7</v>
      </c>
      <c r="F18" s="22">
        <v>3740.9</v>
      </c>
      <c r="G18" s="22">
        <v>4322.3</v>
      </c>
      <c r="H18" s="22">
        <v>5350.1</v>
      </c>
      <c r="I18" s="22">
        <v>6059.4</v>
      </c>
      <c r="J18" s="22">
        <v>6583.2</v>
      </c>
      <c r="K18" s="22">
        <v>7109.5</v>
      </c>
      <c r="L18" s="22">
        <v>9006.2999999999993</v>
      </c>
      <c r="M18" s="22">
        <v>8652.1</v>
      </c>
      <c r="N18" s="22">
        <v>8406.2999999999993</v>
      </c>
      <c r="O18" s="22">
        <v>9471.7999999999993</v>
      </c>
      <c r="P18" s="22">
        <v>9927.7999999999993</v>
      </c>
      <c r="Q18" s="22">
        <v>10642.6</v>
      </c>
      <c r="R18" s="22">
        <v>11849.8</v>
      </c>
      <c r="S18" s="22">
        <v>13878.2</v>
      </c>
      <c r="T18" s="22">
        <v>21237.1</v>
      </c>
      <c r="U18" s="22">
        <v>25434.9</v>
      </c>
      <c r="V18" s="22">
        <v>28440.7</v>
      </c>
      <c r="W18" s="22">
        <v>34497.1</v>
      </c>
      <c r="X18" s="22">
        <v>43096.3</v>
      </c>
      <c r="Y18" s="22">
        <v>50599.3</v>
      </c>
      <c r="Z18" s="22">
        <v>60210.7</v>
      </c>
      <c r="AA18" s="22">
        <v>65340.800000000003</v>
      </c>
      <c r="AB18" s="22">
        <v>64859</v>
      </c>
      <c r="AC18" s="22">
        <v>78773.399999999994</v>
      </c>
      <c r="AD18" s="22">
        <v>73164.899999999994</v>
      </c>
      <c r="AE18" s="22">
        <v>77350.3</v>
      </c>
      <c r="AF18" s="22">
        <v>112509</v>
      </c>
      <c r="AG18" s="22">
        <v>142551.4</v>
      </c>
      <c r="AH18" s="22">
        <v>179770.3</v>
      </c>
      <c r="AI18" s="25">
        <v>163733.20000000001</v>
      </c>
      <c r="AJ18" s="22">
        <v>162147.6</v>
      </c>
      <c r="AK18" s="22">
        <v>163446.39999999999</v>
      </c>
      <c r="AL18" s="22">
        <v>166896</v>
      </c>
      <c r="AM18" s="22">
        <v>176384.2</v>
      </c>
      <c r="AN18" s="22">
        <v>191468.4</v>
      </c>
      <c r="AO18" s="22">
        <v>214911.2</v>
      </c>
      <c r="AP18" s="22">
        <v>235662.8</v>
      </c>
      <c r="AQ18" s="22">
        <v>248208.8</v>
      </c>
      <c r="AR18" s="22">
        <v>285995.2</v>
      </c>
      <c r="AS18" s="22">
        <v>311499.2</v>
      </c>
      <c r="AT18" s="22">
        <v>320611.8</v>
      </c>
      <c r="AU18" s="22">
        <v>316613.5</v>
      </c>
      <c r="AV18" s="23">
        <v>329108.2</v>
      </c>
      <c r="AW18" s="22">
        <v>300338.59999999998</v>
      </c>
    </row>
    <row r="19" spans="1:51" x14ac:dyDescent="0.3">
      <c r="A19" s="20" t="s">
        <v>130</v>
      </c>
      <c r="B19" s="21" t="s">
        <v>131</v>
      </c>
      <c r="C19" s="22">
        <v>6602.4</v>
      </c>
      <c r="D19" s="22">
        <v>7150</v>
      </c>
      <c r="E19" s="22">
        <v>8393</v>
      </c>
      <c r="F19" s="22">
        <v>9969.1</v>
      </c>
      <c r="G19" s="22">
        <v>13203.8</v>
      </c>
      <c r="H19" s="22">
        <v>16789.599999999999</v>
      </c>
      <c r="I19" s="22">
        <v>18975.599999999999</v>
      </c>
      <c r="J19" s="22">
        <v>22674.9</v>
      </c>
      <c r="K19" s="22">
        <v>25966.1</v>
      </c>
      <c r="L19" s="22">
        <v>28870.799999999999</v>
      </c>
      <c r="M19" s="22">
        <v>32288.6</v>
      </c>
      <c r="N19" s="22">
        <v>36713.599999999999</v>
      </c>
      <c r="O19" s="22">
        <v>40030.1</v>
      </c>
      <c r="P19" s="22">
        <v>38392.300000000003</v>
      </c>
      <c r="Q19" s="22">
        <v>44496.5</v>
      </c>
      <c r="R19" s="22">
        <v>55807.3</v>
      </c>
      <c r="S19" s="22">
        <v>63834.2</v>
      </c>
      <c r="T19" s="22">
        <v>102728.2</v>
      </c>
      <c r="U19" s="22">
        <v>127519.6</v>
      </c>
      <c r="V19" s="22">
        <v>167004.5</v>
      </c>
      <c r="W19" s="22">
        <v>222049.8</v>
      </c>
      <c r="X19" s="22">
        <v>283531.59999999998</v>
      </c>
      <c r="Y19" s="22">
        <v>320575.40000000002</v>
      </c>
      <c r="Z19" s="22">
        <v>348347.7</v>
      </c>
      <c r="AA19" s="22">
        <v>380362.2</v>
      </c>
      <c r="AB19" s="22">
        <v>412530.8</v>
      </c>
      <c r="AC19" s="22">
        <v>436292.1</v>
      </c>
      <c r="AD19" s="22">
        <v>476208.7</v>
      </c>
      <c r="AE19" s="22">
        <v>509285.7</v>
      </c>
      <c r="AF19" s="22">
        <v>552179.9</v>
      </c>
      <c r="AG19" s="22">
        <v>607052.6</v>
      </c>
      <c r="AH19" s="22">
        <v>668130</v>
      </c>
      <c r="AI19" s="25">
        <v>728366.7</v>
      </c>
      <c r="AJ19" s="22">
        <v>863197.3</v>
      </c>
      <c r="AK19" s="22">
        <v>1003199.4</v>
      </c>
      <c r="AL19" s="22">
        <v>1160160</v>
      </c>
      <c r="AM19" s="22">
        <v>1283227.7</v>
      </c>
      <c r="AN19" s="22">
        <v>1446331.4</v>
      </c>
      <c r="AO19" s="22">
        <v>1649969.8</v>
      </c>
      <c r="AP19" s="22">
        <v>1870581</v>
      </c>
      <c r="AQ19" s="22">
        <v>2067543</v>
      </c>
      <c r="AR19" s="22">
        <v>2259343.2000000002</v>
      </c>
      <c r="AS19" s="22">
        <v>2341306</v>
      </c>
      <c r="AT19" s="22">
        <v>2412764.1</v>
      </c>
      <c r="AU19" s="22">
        <v>2493015.7000000002</v>
      </c>
      <c r="AV19" s="23">
        <v>2446379.5</v>
      </c>
      <c r="AW19" s="22">
        <v>1987214.2</v>
      </c>
    </row>
    <row r="20" spans="1:51" x14ac:dyDescent="0.3">
      <c r="A20" s="20" t="s">
        <v>132</v>
      </c>
      <c r="B20" s="24" t="s">
        <v>115</v>
      </c>
      <c r="C20" s="22">
        <v>658.1</v>
      </c>
      <c r="D20" s="22">
        <v>979.8</v>
      </c>
      <c r="E20" s="22">
        <v>1238.0999999999999</v>
      </c>
      <c r="F20" s="22">
        <v>1998.7</v>
      </c>
      <c r="G20" s="22">
        <v>4825.6000000000004</v>
      </c>
      <c r="H20" s="22">
        <v>5852.5</v>
      </c>
      <c r="I20" s="22">
        <v>6556.7</v>
      </c>
      <c r="J20" s="22">
        <v>8146.8</v>
      </c>
      <c r="K20" s="22">
        <v>9391.2000000000007</v>
      </c>
      <c r="L20" s="22">
        <v>11597.4</v>
      </c>
      <c r="M20" s="22">
        <v>12354.2</v>
      </c>
      <c r="N20" s="22">
        <v>14491.7</v>
      </c>
      <c r="O20" s="22">
        <v>10187.1</v>
      </c>
      <c r="P20" s="22">
        <v>13471</v>
      </c>
      <c r="Q20" s="22">
        <v>15081</v>
      </c>
      <c r="R20" s="22">
        <v>12774.2</v>
      </c>
      <c r="S20" s="22">
        <v>14727</v>
      </c>
      <c r="T20" s="22">
        <v>19570.2</v>
      </c>
      <c r="U20" s="22">
        <v>35608.6</v>
      </c>
      <c r="V20" s="22">
        <v>25374.2</v>
      </c>
      <c r="W20" s="22">
        <v>35131.199999999997</v>
      </c>
      <c r="X20" s="22">
        <v>33203.699999999997</v>
      </c>
      <c r="Y20" s="22">
        <v>32676.2</v>
      </c>
      <c r="Z20" s="22">
        <v>24429.3</v>
      </c>
      <c r="AA20" s="22">
        <v>27856.3</v>
      </c>
      <c r="AB20" s="22">
        <v>27412.9</v>
      </c>
      <c r="AC20" s="22">
        <v>27149.1</v>
      </c>
      <c r="AD20" s="22">
        <v>29133.3</v>
      </c>
      <c r="AE20" s="22">
        <v>33478.1</v>
      </c>
      <c r="AF20" s="22">
        <v>37616.699999999997</v>
      </c>
      <c r="AG20" s="22">
        <v>39862.199999999997</v>
      </c>
      <c r="AH20" s="22">
        <v>38951.4</v>
      </c>
      <c r="AI20" s="25">
        <v>42919.6</v>
      </c>
      <c r="AJ20" s="22">
        <v>57088.6</v>
      </c>
      <c r="AK20" s="22">
        <v>67368.800000000003</v>
      </c>
      <c r="AL20" s="22">
        <v>73876.7</v>
      </c>
      <c r="AM20" s="22">
        <v>75451.199999999997</v>
      </c>
      <c r="AN20" s="22">
        <v>87415.2</v>
      </c>
      <c r="AO20" s="22">
        <v>96135.9</v>
      </c>
      <c r="AP20" s="22">
        <v>110983.1</v>
      </c>
      <c r="AQ20" s="22">
        <v>113626</v>
      </c>
      <c r="AR20" s="22">
        <v>132839.29999999999</v>
      </c>
      <c r="AS20" s="22">
        <v>136015</v>
      </c>
      <c r="AT20" s="22">
        <v>145823.5</v>
      </c>
      <c r="AU20" s="22">
        <v>147900.6</v>
      </c>
      <c r="AV20" s="23">
        <v>144073.70000000001</v>
      </c>
      <c r="AW20" s="22">
        <v>105029.4</v>
      </c>
    </row>
    <row r="21" spans="1:51" x14ac:dyDescent="0.3">
      <c r="A21" s="20" t="s">
        <v>133</v>
      </c>
      <c r="B21" s="21" t="s">
        <v>3</v>
      </c>
      <c r="C21" s="22">
        <v>1996.4</v>
      </c>
      <c r="D21" s="22">
        <v>2423.1</v>
      </c>
      <c r="E21" s="22">
        <v>2788</v>
      </c>
      <c r="F21" s="22">
        <v>3278.7</v>
      </c>
      <c r="G21" s="22">
        <v>3949.7</v>
      </c>
      <c r="H21" s="22">
        <v>4801.8</v>
      </c>
      <c r="I21" s="22">
        <v>5575.3</v>
      </c>
      <c r="J21" s="22">
        <v>6164.6</v>
      </c>
      <c r="K21" s="22">
        <v>6760</v>
      </c>
      <c r="L21" s="22">
        <v>7965.4</v>
      </c>
      <c r="M21" s="22">
        <v>8935.2000000000007</v>
      </c>
      <c r="N21" s="22">
        <v>10291.4</v>
      </c>
      <c r="O21" s="22">
        <v>11487.1</v>
      </c>
      <c r="P21" s="22">
        <v>12667.9</v>
      </c>
      <c r="Q21" s="22">
        <v>15527.1</v>
      </c>
      <c r="R21" s="22">
        <v>17734.5</v>
      </c>
      <c r="S21" s="22">
        <v>21594.2</v>
      </c>
      <c r="T21" s="22">
        <v>27275</v>
      </c>
      <c r="U21" s="22">
        <v>35994.1</v>
      </c>
      <c r="V21" s="22">
        <v>43182.7</v>
      </c>
      <c r="W21" s="22">
        <v>54741.4</v>
      </c>
      <c r="X21" s="22">
        <v>76291.8</v>
      </c>
      <c r="Y21" s="22">
        <v>90837.9</v>
      </c>
      <c r="Z21" s="22">
        <v>103307.4</v>
      </c>
      <c r="AA21" s="22">
        <v>109841.2</v>
      </c>
      <c r="AB21" s="22">
        <v>118889</v>
      </c>
      <c r="AC21" s="22">
        <v>130448.6</v>
      </c>
      <c r="AD21" s="22">
        <v>141882.9</v>
      </c>
      <c r="AE21" s="22">
        <v>153889.60000000001</v>
      </c>
      <c r="AF21" s="22">
        <v>169482.6</v>
      </c>
      <c r="AG21" s="22">
        <v>183559.5</v>
      </c>
      <c r="AH21" s="22">
        <v>205771.1</v>
      </c>
      <c r="AI21" s="25">
        <v>226224.6</v>
      </c>
      <c r="AJ21" s="22">
        <v>247972.1</v>
      </c>
      <c r="AK21" s="22">
        <v>280131.5</v>
      </c>
      <c r="AL21" s="22">
        <v>323684.59999999998</v>
      </c>
      <c r="AM21" s="22">
        <v>369400</v>
      </c>
      <c r="AN21" s="22">
        <v>412721.5</v>
      </c>
      <c r="AO21" s="22">
        <v>460340</v>
      </c>
      <c r="AP21" s="22">
        <v>516178.5</v>
      </c>
      <c r="AQ21" s="22">
        <v>568322.80000000005</v>
      </c>
      <c r="AR21" s="22">
        <v>628404.1</v>
      </c>
      <c r="AS21" s="22">
        <v>699632.3</v>
      </c>
      <c r="AT21" s="22">
        <v>777700.5</v>
      </c>
      <c r="AU21" s="22">
        <v>829261.7</v>
      </c>
      <c r="AV21" s="23">
        <v>893209.4</v>
      </c>
      <c r="AW21" s="22">
        <v>791666.2</v>
      </c>
    </row>
    <row r="22" spans="1:51" x14ac:dyDescent="0.3">
      <c r="A22" s="20" t="s">
        <v>134</v>
      </c>
      <c r="B22" s="24" t="s">
        <v>115</v>
      </c>
      <c r="C22" s="22">
        <v>258</v>
      </c>
      <c r="D22" s="22">
        <v>336.8</v>
      </c>
      <c r="E22" s="22">
        <v>410.3</v>
      </c>
      <c r="F22" s="22">
        <v>584</v>
      </c>
      <c r="G22" s="22">
        <v>671.6</v>
      </c>
      <c r="H22" s="22">
        <v>899.2</v>
      </c>
      <c r="I22" s="22">
        <v>1077.3</v>
      </c>
      <c r="J22" s="22">
        <v>1256.2</v>
      </c>
      <c r="K22" s="22">
        <v>1419</v>
      </c>
      <c r="L22" s="22">
        <v>1730.2</v>
      </c>
      <c r="M22" s="22">
        <v>2124.3000000000002</v>
      </c>
      <c r="N22" s="22">
        <v>2348.5</v>
      </c>
      <c r="O22" s="22">
        <v>2332.1999999999998</v>
      </c>
      <c r="P22" s="22">
        <v>2588.8000000000002</v>
      </c>
      <c r="Q22" s="22">
        <v>3834</v>
      </c>
      <c r="R22" s="22">
        <v>3908.4</v>
      </c>
      <c r="S22" s="22">
        <v>4489.6000000000004</v>
      </c>
      <c r="T22" s="22">
        <v>5030.7</v>
      </c>
      <c r="U22" s="22">
        <v>5340.6</v>
      </c>
      <c r="V22" s="22">
        <v>6782.6</v>
      </c>
      <c r="W22" s="22">
        <v>8055.8</v>
      </c>
      <c r="X22" s="22">
        <v>11174</v>
      </c>
      <c r="Y22" s="22">
        <v>10499.4</v>
      </c>
      <c r="Z22" s="22">
        <v>10920.5</v>
      </c>
      <c r="AA22" s="22">
        <v>13129.1</v>
      </c>
      <c r="AB22" s="22">
        <v>13481.7</v>
      </c>
      <c r="AC22" s="22">
        <v>16109.6</v>
      </c>
      <c r="AD22" s="22">
        <v>14035.8</v>
      </c>
      <c r="AE22" s="22">
        <v>14734.3</v>
      </c>
      <c r="AF22" s="22">
        <v>17575.7</v>
      </c>
      <c r="AG22" s="22">
        <v>19688.599999999999</v>
      </c>
      <c r="AH22" s="22">
        <v>21889.7</v>
      </c>
      <c r="AI22" s="25">
        <v>23597.8</v>
      </c>
      <c r="AJ22" s="22">
        <v>26772.1</v>
      </c>
      <c r="AK22" s="22">
        <v>34504.800000000003</v>
      </c>
      <c r="AL22" s="22">
        <v>38065.4</v>
      </c>
      <c r="AM22" s="22">
        <v>50051.8</v>
      </c>
      <c r="AN22" s="22">
        <v>60914.6</v>
      </c>
      <c r="AO22" s="22">
        <v>68001.600000000006</v>
      </c>
      <c r="AP22" s="22">
        <v>79203.8</v>
      </c>
      <c r="AQ22" s="22">
        <v>99701.9</v>
      </c>
      <c r="AR22" s="22">
        <v>114570.4</v>
      </c>
      <c r="AS22" s="22">
        <v>135404.1</v>
      </c>
      <c r="AT22" s="22">
        <v>156791.4</v>
      </c>
      <c r="AU22" s="22">
        <v>165730.1</v>
      </c>
      <c r="AV22" s="23">
        <v>177390.6</v>
      </c>
      <c r="AW22" s="22">
        <v>165441.9</v>
      </c>
    </row>
    <row r="23" spans="1:51" x14ac:dyDescent="0.3">
      <c r="A23" s="20" t="s">
        <v>135</v>
      </c>
      <c r="B23" s="24" t="s">
        <v>136</v>
      </c>
      <c r="C23" s="26">
        <f t="shared" ref="C23:AS23" si="0">+C21+C19+C17+C15+C13+C11+C9+C7</f>
        <v>44491.7</v>
      </c>
      <c r="D23" s="26">
        <f t="shared" si="0"/>
        <v>47480</v>
      </c>
      <c r="E23" s="26">
        <f t="shared" si="0"/>
        <v>58667.3</v>
      </c>
      <c r="F23" s="26">
        <f t="shared" si="0"/>
        <v>68949.099999999991</v>
      </c>
      <c r="G23" s="26">
        <f t="shared" si="0"/>
        <v>81905.200000000012</v>
      </c>
      <c r="H23" s="26">
        <f t="shared" si="0"/>
        <v>104318</v>
      </c>
      <c r="I23" s="26">
        <f t="shared" si="0"/>
        <v>132526.79999999999</v>
      </c>
      <c r="J23" s="26">
        <f t="shared" si="0"/>
        <v>154082.60000000003</v>
      </c>
      <c r="K23" s="26">
        <f t="shared" si="0"/>
        <v>165422.29999999999</v>
      </c>
      <c r="L23" s="26">
        <f t="shared" si="0"/>
        <v>184236.69999999998</v>
      </c>
      <c r="M23" s="26">
        <f t="shared" si="0"/>
        <v>207922.9</v>
      </c>
      <c r="N23" s="26">
        <f t="shared" si="0"/>
        <v>229512.4</v>
      </c>
      <c r="O23" s="26">
        <f t="shared" si="0"/>
        <v>226211.7</v>
      </c>
      <c r="P23" s="26">
        <f t="shared" si="0"/>
        <v>234805.4</v>
      </c>
      <c r="Q23" s="26">
        <f t="shared" si="0"/>
        <v>262339.3</v>
      </c>
      <c r="R23" s="26">
        <f t="shared" si="0"/>
        <v>324045.00000000006</v>
      </c>
      <c r="S23" s="26">
        <f t="shared" si="0"/>
        <v>429305.7</v>
      </c>
      <c r="T23" s="26">
        <f t="shared" si="0"/>
        <v>679792.3</v>
      </c>
      <c r="U23" s="26">
        <f t="shared" si="0"/>
        <v>838623.8</v>
      </c>
      <c r="V23" s="26">
        <f t="shared" si="0"/>
        <v>919331.39999999991</v>
      </c>
      <c r="W23" s="26">
        <f t="shared" si="0"/>
        <v>1155644</v>
      </c>
      <c r="X23" s="26">
        <f t="shared" si="0"/>
        <v>1568787.7999999998</v>
      </c>
      <c r="Y23" s="26">
        <f t="shared" si="0"/>
        <v>2047685.8000000003</v>
      </c>
      <c r="Z23" s="26">
        <f t="shared" si="0"/>
        <v>2211813.6999999997</v>
      </c>
      <c r="AA23" s="26">
        <f t="shared" si="0"/>
        <v>2217445.4</v>
      </c>
      <c r="AB23" s="26">
        <f t="shared" si="0"/>
        <v>2598956</v>
      </c>
      <c r="AC23" s="26">
        <f t="shared" si="0"/>
        <v>3430857.1999999997</v>
      </c>
      <c r="AD23" s="26">
        <f t="shared" si="0"/>
        <v>3451958.3</v>
      </c>
      <c r="AE23" s="26">
        <f t="shared" si="0"/>
        <v>3645911.4000000004</v>
      </c>
      <c r="AF23" s="26">
        <f t="shared" si="0"/>
        <v>4296969.9000000004</v>
      </c>
      <c r="AG23" s="26">
        <f t="shared" si="0"/>
        <v>5099672.5999999996</v>
      </c>
      <c r="AH23" s="26">
        <f t="shared" si="0"/>
        <v>6436135.2000000002</v>
      </c>
      <c r="AI23" s="26">
        <f t="shared" si="0"/>
        <v>7332260</v>
      </c>
      <c r="AJ23" s="26">
        <f t="shared" si="0"/>
        <v>8021812</v>
      </c>
      <c r="AK23" s="26">
        <f t="shared" si="0"/>
        <v>9314979.6999999993</v>
      </c>
      <c r="AL23" s="26">
        <f t="shared" si="0"/>
        <v>8054982.2999999998</v>
      </c>
      <c r="AM23" s="26">
        <f t="shared" si="0"/>
        <v>9656782.2000000011</v>
      </c>
      <c r="AN23" s="26">
        <f t="shared" si="0"/>
        <v>11356381.9</v>
      </c>
      <c r="AO23" s="26">
        <f t="shared" si="0"/>
        <v>12483951.5</v>
      </c>
      <c r="AP23" s="26">
        <f t="shared" si="0"/>
        <v>12857073.6</v>
      </c>
      <c r="AQ23" s="26">
        <f t="shared" si="0"/>
        <v>13248083.200000001</v>
      </c>
      <c r="AR23" s="26">
        <f t="shared" si="0"/>
        <v>12459027.300000001</v>
      </c>
      <c r="AS23" s="26">
        <f t="shared" si="0"/>
        <v>13059417.5</v>
      </c>
      <c r="AT23" s="26">
        <f>+AT21+AT19+AT17+AT15+AT13+AT11+AT9+AT7</f>
        <v>14326731.9</v>
      </c>
      <c r="AU23" s="26">
        <f t="shared" ref="AU23:AW23" si="1">+AU21+AU19+AU17+AU15+AU13+AU11+AU9+AU7</f>
        <v>15846851.700000003</v>
      </c>
      <c r="AV23" s="26">
        <f t="shared" si="1"/>
        <v>15702042.700000001</v>
      </c>
      <c r="AW23" s="26">
        <f t="shared" si="1"/>
        <v>13548131.9</v>
      </c>
      <c r="AX23" s="17"/>
      <c r="AY23" s="17"/>
    </row>
    <row r="24" spans="1:51" x14ac:dyDescent="0.3">
      <c r="A24" s="20" t="s">
        <v>137</v>
      </c>
      <c r="B24" s="24" t="s">
        <v>138</v>
      </c>
      <c r="C24" s="26">
        <f>+C8+C10+C12+C14+C16+C18+C20+C22</f>
        <v>26065.4</v>
      </c>
      <c r="D24" s="26">
        <f t="shared" ref="D24:AS24" si="2">+D8+D10+D12+D14+D16+D18+D20+D22</f>
        <v>26095</v>
      </c>
      <c r="E24" s="26">
        <f t="shared" si="2"/>
        <v>35371.200000000004</v>
      </c>
      <c r="F24" s="26">
        <f t="shared" si="2"/>
        <v>42850.8</v>
      </c>
      <c r="G24" s="26">
        <f t="shared" si="2"/>
        <v>51986.1</v>
      </c>
      <c r="H24" s="26">
        <f t="shared" si="2"/>
        <v>65416.5</v>
      </c>
      <c r="I24" s="26">
        <f t="shared" si="2"/>
        <v>84913.599999999991</v>
      </c>
      <c r="J24" s="26">
        <f t="shared" si="2"/>
        <v>108510.2</v>
      </c>
      <c r="K24" s="26">
        <f t="shared" si="2"/>
        <v>115750.59999999999</v>
      </c>
      <c r="L24" s="26">
        <f t="shared" si="2"/>
        <v>130518.5</v>
      </c>
      <c r="M24" s="26">
        <f t="shared" si="2"/>
        <v>144352.4</v>
      </c>
      <c r="N24" s="26">
        <f t="shared" si="2"/>
        <v>154042.4</v>
      </c>
      <c r="O24" s="26">
        <f t="shared" si="2"/>
        <v>136999.70000000001</v>
      </c>
      <c r="P24" s="26">
        <f t="shared" si="2"/>
        <v>144611.70000000001</v>
      </c>
      <c r="Q24" s="26">
        <f t="shared" si="2"/>
        <v>147180.70000000001</v>
      </c>
      <c r="R24" s="26">
        <f t="shared" si="2"/>
        <v>175507.9</v>
      </c>
      <c r="S24" s="26">
        <f t="shared" si="2"/>
        <v>244944.7</v>
      </c>
      <c r="T24" s="26">
        <f t="shared" si="2"/>
        <v>396620.79999999999</v>
      </c>
      <c r="U24" s="26">
        <f t="shared" si="2"/>
        <v>474138.6</v>
      </c>
      <c r="V24" s="26">
        <f t="shared" si="2"/>
        <v>480754.8</v>
      </c>
      <c r="W24" s="26">
        <f t="shared" si="2"/>
        <v>617455.19999999995</v>
      </c>
      <c r="X24" s="26">
        <f t="shared" si="2"/>
        <v>857323.60000000009</v>
      </c>
      <c r="Y24" s="26">
        <f t="shared" si="2"/>
        <v>1111922.0999999999</v>
      </c>
      <c r="Z24" s="26">
        <f t="shared" si="2"/>
        <v>1201539.4000000001</v>
      </c>
      <c r="AA24" s="26">
        <f t="shared" si="2"/>
        <v>1036214.0000000001</v>
      </c>
      <c r="AB24" s="26">
        <f t="shared" si="2"/>
        <v>1266073.9999999998</v>
      </c>
      <c r="AC24" s="26">
        <f t="shared" si="2"/>
        <v>2000638.3000000003</v>
      </c>
      <c r="AD24" s="26">
        <f t="shared" si="2"/>
        <v>1809051.3</v>
      </c>
      <c r="AE24" s="26">
        <f t="shared" si="2"/>
        <v>1847679.2000000002</v>
      </c>
      <c r="AF24" s="26">
        <f t="shared" si="2"/>
        <v>2256358</v>
      </c>
      <c r="AG24" s="26">
        <f t="shared" si="2"/>
        <v>2730053.7</v>
      </c>
      <c r="AH24" s="26">
        <f t="shared" si="2"/>
        <v>3686636.4</v>
      </c>
      <c r="AI24" s="26">
        <f t="shared" si="2"/>
        <v>4201237.2</v>
      </c>
      <c r="AJ24" s="26">
        <f t="shared" si="2"/>
        <v>4593160.8999999985</v>
      </c>
      <c r="AK24" s="26">
        <f t="shared" si="2"/>
        <v>5480885.2000000011</v>
      </c>
      <c r="AL24" s="26">
        <f t="shared" si="2"/>
        <v>3659581.0000000005</v>
      </c>
      <c r="AM24" s="26">
        <f t="shared" si="2"/>
        <v>4714570.2000000011</v>
      </c>
      <c r="AN24" s="26">
        <f t="shared" si="2"/>
        <v>5873658.1000000006</v>
      </c>
      <c r="AO24" s="26">
        <f t="shared" si="2"/>
        <v>6058913.7000000002</v>
      </c>
      <c r="AP24" s="26">
        <f t="shared" si="2"/>
        <v>5581165.6999999993</v>
      </c>
      <c r="AQ24" s="26">
        <f t="shared" si="2"/>
        <v>5373847.3000000007</v>
      </c>
      <c r="AR24" s="26">
        <f t="shared" si="2"/>
        <v>4149613.9999999995</v>
      </c>
      <c r="AS24" s="26">
        <f t="shared" si="2"/>
        <v>4220039.2</v>
      </c>
      <c r="AT24" s="26">
        <f>+AT8+AT10+AT12+AT14+AT16+AT18+AT20+AT22</f>
        <v>4914807.3000000007</v>
      </c>
      <c r="AU24" s="26">
        <f t="shared" ref="AU24:AW24" si="3">+AU8+AU10+AU12+AU14+AU16+AU18+AU20+AU22</f>
        <v>5712770.8999999994</v>
      </c>
      <c r="AV24" s="26">
        <f t="shared" si="3"/>
        <v>5247365.3000000007</v>
      </c>
      <c r="AW24" s="26">
        <f t="shared" si="3"/>
        <v>3963760.6</v>
      </c>
      <c r="AX24" s="17"/>
      <c r="AY24" s="17"/>
    </row>
    <row r="25" spans="1:51" x14ac:dyDescent="0.3">
      <c r="A25" s="20" t="s">
        <v>139</v>
      </c>
      <c r="B25" s="21" t="s">
        <v>140</v>
      </c>
      <c r="C25" s="22">
        <v>3594</v>
      </c>
      <c r="D25" s="22">
        <v>4422.1000000000004</v>
      </c>
      <c r="E25" s="22">
        <v>4798.2</v>
      </c>
      <c r="F25" s="22">
        <v>5629.7</v>
      </c>
      <c r="G25" s="22">
        <v>7139.8</v>
      </c>
      <c r="H25" s="22">
        <v>6072</v>
      </c>
      <c r="I25" s="22">
        <v>7899.4</v>
      </c>
      <c r="J25" s="22">
        <v>10689.3</v>
      </c>
      <c r="K25" s="22">
        <v>11763.4</v>
      </c>
      <c r="L25" s="22">
        <v>14981.6</v>
      </c>
      <c r="M25" s="22">
        <v>18356.2</v>
      </c>
      <c r="N25" s="22">
        <v>18325</v>
      </c>
      <c r="O25" s="22">
        <v>19173</v>
      </c>
      <c r="P25" s="22">
        <v>18913</v>
      </c>
      <c r="Q25" s="22">
        <v>19200</v>
      </c>
      <c r="R25" s="22">
        <v>20800</v>
      </c>
      <c r="S25" s="22">
        <v>24500</v>
      </c>
      <c r="T25" s="22">
        <v>30800</v>
      </c>
      <c r="U25" s="22">
        <v>43700</v>
      </c>
      <c r="V25" s="22">
        <v>50200</v>
      </c>
      <c r="W25" s="22">
        <v>70600</v>
      </c>
      <c r="X25" s="22">
        <v>100360</v>
      </c>
      <c r="Y25" s="22">
        <v>124638.8</v>
      </c>
      <c r="Z25" s="22">
        <v>138300</v>
      </c>
      <c r="AA25" s="22">
        <v>151438.79999999999</v>
      </c>
      <c r="AB25" s="22">
        <v>146029.70000000001</v>
      </c>
      <c r="AC25" s="22">
        <v>181505.4</v>
      </c>
      <c r="AD25" s="22">
        <v>199229.4</v>
      </c>
      <c r="AE25" s="22">
        <v>249147.4</v>
      </c>
      <c r="AF25" s="22">
        <v>260070.6</v>
      </c>
      <c r="AG25" s="22">
        <v>307340.79999999999</v>
      </c>
      <c r="AH25" s="22">
        <v>350130.2</v>
      </c>
      <c r="AI25" s="22">
        <v>376685.6</v>
      </c>
      <c r="AJ25" s="22">
        <v>399328</v>
      </c>
      <c r="AK25" s="22">
        <v>489047</v>
      </c>
      <c r="AL25" s="22">
        <v>545593.1</v>
      </c>
      <c r="AM25" s="22">
        <v>565823.6</v>
      </c>
      <c r="AN25" s="22">
        <v>632265.1</v>
      </c>
      <c r="AO25" s="22">
        <v>739296.7</v>
      </c>
      <c r="AP25" s="22">
        <v>835878.8</v>
      </c>
      <c r="AQ25" s="22">
        <v>871189.6</v>
      </c>
      <c r="AR25" s="22">
        <v>942580.3</v>
      </c>
      <c r="AS25" s="22">
        <v>1006208.7</v>
      </c>
      <c r="AT25" s="22">
        <v>1112689.6000000001</v>
      </c>
      <c r="AU25" s="22">
        <v>1219663.3999999999</v>
      </c>
      <c r="AV25" s="11">
        <v>1257150.7</v>
      </c>
      <c r="AW25" s="22">
        <v>1147351.3970000001</v>
      </c>
    </row>
    <row r="26" spans="1:51" x14ac:dyDescent="0.3">
      <c r="A26" s="20" t="s">
        <v>141</v>
      </c>
      <c r="B26" s="21" t="s">
        <v>142</v>
      </c>
      <c r="C26" s="22">
        <v>1209.4000000000001</v>
      </c>
      <c r="D26" s="22">
        <v>1744.5</v>
      </c>
      <c r="E26" s="22">
        <v>1786.7</v>
      </c>
      <c r="F26" s="22">
        <v>2308.3000000000002</v>
      </c>
      <c r="G26" s="22">
        <v>3035.2</v>
      </c>
      <c r="H26" s="22">
        <v>2514.4</v>
      </c>
      <c r="I26" s="22">
        <v>2917</v>
      </c>
      <c r="J26" s="22">
        <v>4263.3</v>
      </c>
      <c r="K26" s="22">
        <v>3891</v>
      </c>
      <c r="L26" s="22">
        <v>4361.7</v>
      </c>
      <c r="M26" s="22">
        <v>4731</v>
      </c>
      <c r="N26" s="22">
        <v>5000</v>
      </c>
      <c r="O26" s="22">
        <v>5081</v>
      </c>
      <c r="P26" s="22">
        <v>7036</v>
      </c>
      <c r="Q26" s="22">
        <v>8500</v>
      </c>
      <c r="R26" s="22">
        <v>12200</v>
      </c>
      <c r="S26" s="22">
        <v>19000</v>
      </c>
      <c r="T26" s="22">
        <v>42000</v>
      </c>
      <c r="U26" s="22">
        <v>36300</v>
      </c>
      <c r="V26" s="22">
        <v>35500</v>
      </c>
      <c r="W26" s="22">
        <v>48700</v>
      </c>
      <c r="X26" s="22">
        <v>74484</v>
      </c>
      <c r="Y26" s="22">
        <v>84388</v>
      </c>
      <c r="Z26" s="22">
        <v>73500</v>
      </c>
      <c r="AA26" s="22">
        <v>75486</v>
      </c>
      <c r="AB26" s="22">
        <v>80242</v>
      </c>
      <c r="AC26" s="22">
        <v>86321</v>
      </c>
      <c r="AD26" s="22">
        <v>103683</v>
      </c>
      <c r="AE26" s="22">
        <v>128355</v>
      </c>
      <c r="AF26" s="22">
        <v>143000</v>
      </c>
      <c r="AG26" s="22">
        <v>138838</v>
      </c>
      <c r="AH26" s="22">
        <v>143888</v>
      </c>
      <c r="AI26" s="22">
        <v>114849</v>
      </c>
      <c r="AJ26" s="22">
        <v>133126</v>
      </c>
      <c r="AK26" s="22">
        <v>164882</v>
      </c>
      <c r="AL26" s="22">
        <v>170231</v>
      </c>
      <c r="AM26" s="22">
        <v>181865</v>
      </c>
      <c r="AN26" s="22">
        <v>222371</v>
      </c>
      <c r="AO26" s="22">
        <v>338209</v>
      </c>
      <c r="AP26" s="22">
        <v>403771</v>
      </c>
      <c r="AQ26" s="22">
        <v>370906</v>
      </c>
      <c r="AR26" s="22">
        <v>411156</v>
      </c>
      <c r="AS26" s="22">
        <v>389396</v>
      </c>
      <c r="AT26" s="22">
        <v>364768</v>
      </c>
      <c r="AU26" s="22">
        <v>324196</v>
      </c>
      <c r="AV26" s="11">
        <v>362128</v>
      </c>
      <c r="AW26" s="22">
        <v>329345.5</v>
      </c>
    </row>
    <row r="27" spans="1:51" x14ac:dyDescent="0.3">
      <c r="A27" s="20" t="s">
        <v>143</v>
      </c>
      <c r="B27" s="24" t="s">
        <v>144</v>
      </c>
      <c r="C27" s="26">
        <f>+C26+C25+C23</f>
        <v>49295.1</v>
      </c>
      <c r="D27" s="26">
        <f t="shared" ref="D27:AS27" si="4">+D26+D25+D23</f>
        <v>53646.6</v>
      </c>
      <c r="E27" s="26">
        <f t="shared" si="4"/>
        <v>65252.200000000004</v>
      </c>
      <c r="F27" s="26">
        <f t="shared" si="4"/>
        <v>76887.099999999991</v>
      </c>
      <c r="G27" s="26">
        <f t="shared" si="4"/>
        <v>92080.200000000012</v>
      </c>
      <c r="H27" s="26">
        <f t="shared" si="4"/>
        <v>112904.4</v>
      </c>
      <c r="I27" s="26">
        <f t="shared" si="4"/>
        <v>143343.19999999998</v>
      </c>
      <c r="J27" s="26">
        <f t="shared" si="4"/>
        <v>169035.20000000004</v>
      </c>
      <c r="K27" s="26">
        <f t="shared" si="4"/>
        <v>181076.69999999998</v>
      </c>
      <c r="L27" s="26">
        <f t="shared" si="4"/>
        <v>203579.99999999997</v>
      </c>
      <c r="M27" s="26">
        <f t="shared" si="4"/>
        <v>231010.1</v>
      </c>
      <c r="N27" s="26">
        <f t="shared" si="4"/>
        <v>252837.4</v>
      </c>
      <c r="O27" s="26">
        <f t="shared" si="4"/>
        <v>250465.7</v>
      </c>
      <c r="P27" s="26">
        <f t="shared" si="4"/>
        <v>260754.4</v>
      </c>
      <c r="Q27" s="26">
        <f t="shared" si="4"/>
        <v>290039.3</v>
      </c>
      <c r="R27" s="26">
        <f t="shared" si="4"/>
        <v>357045.00000000006</v>
      </c>
      <c r="S27" s="26">
        <f t="shared" si="4"/>
        <v>472805.7</v>
      </c>
      <c r="T27" s="26">
        <f t="shared" si="4"/>
        <v>752592.3</v>
      </c>
      <c r="U27" s="26">
        <f t="shared" si="4"/>
        <v>918623.8</v>
      </c>
      <c r="V27" s="26">
        <f t="shared" si="4"/>
        <v>1005031.3999999999</v>
      </c>
      <c r="W27" s="26">
        <f t="shared" si="4"/>
        <v>1274944</v>
      </c>
      <c r="X27" s="26">
        <f t="shared" si="4"/>
        <v>1743631.7999999998</v>
      </c>
      <c r="Y27" s="26">
        <f t="shared" si="4"/>
        <v>2256712.6</v>
      </c>
      <c r="Z27" s="26">
        <f t="shared" si="4"/>
        <v>2423613.6999999997</v>
      </c>
      <c r="AA27" s="26">
        <f t="shared" si="4"/>
        <v>2444370.1999999997</v>
      </c>
      <c r="AB27" s="26">
        <f t="shared" si="4"/>
        <v>2825227.7</v>
      </c>
      <c r="AC27" s="26">
        <f t="shared" si="4"/>
        <v>3698683.5999999996</v>
      </c>
      <c r="AD27" s="26">
        <f t="shared" si="4"/>
        <v>3754870.6999999997</v>
      </c>
      <c r="AE27" s="26">
        <f t="shared" si="4"/>
        <v>4023413.8000000003</v>
      </c>
      <c r="AF27" s="26">
        <f t="shared" si="4"/>
        <v>4700040.5</v>
      </c>
      <c r="AG27" s="26">
        <f t="shared" si="4"/>
        <v>5545851.3999999994</v>
      </c>
      <c r="AH27" s="26">
        <f t="shared" si="4"/>
        <v>6930153.4000000004</v>
      </c>
      <c r="AI27" s="26">
        <f t="shared" si="4"/>
        <v>7823794.5999999996</v>
      </c>
      <c r="AJ27" s="26">
        <f t="shared" si="4"/>
        <v>8554266</v>
      </c>
      <c r="AK27" s="26">
        <f t="shared" si="4"/>
        <v>9968908.6999999993</v>
      </c>
      <c r="AL27" s="26">
        <f t="shared" si="4"/>
        <v>8770806.4000000004</v>
      </c>
      <c r="AM27" s="26">
        <f t="shared" si="4"/>
        <v>10404470.800000001</v>
      </c>
      <c r="AN27" s="26">
        <f t="shared" si="4"/>
        <v>12211018</v>
      </c>
      <c r="AO27" s="26">
        <f t="shared" si="4"/>
        <v>13561457.199999999</v>
      </c>
      <c r="AP27" s="26">
        <f t="shared" si="4"/>
        <v>14096723.4</v>
      </c>
      <c r="AQ27" s="26">
        <f t="shared" si="4"/>
        <v>14490178.800000001</v>
      </c>
      <c r="AR27" s="26">
        <f t="shared" si="4"/>
        <v>13812763.600000001</v>
      </c>
      <c r="AS27" s="26">
        <f t="shared" si="4"/>
        <v>14455022.199999999</v>
      </c>
      <c r="AT27" s="26">
        <f>+AT26+AT25+AT23</f>
        <v>15804189.5</v>
      </c>
      <c r="AU27" s="26">
        <f>+AU26+AU25+AU23</f>
        <v>17390711.100000001</v>
      </c>
      <c r="AV27" s="26">
        <f>+AV26+AV25+AV23</f>
        <v>17321321.400000002</v>
      </c>
      <c r="AW27" s="26">
        <f>+AW26+AW25+AW23</f>
        <v>15024828.797</v>
      </c>
    </row>
    <row r="28" spans="1:51" x14ac:dyDescent="0.3">
      <c r="A28" s="20" t="s">
        <v>145</v>
      </c>
      <c r="B28" s="21" t="s">
        <v>146</v>
      </c>
      <c r="C28" s="22">
        <v>25131.7</v>
      </c>
      <c r="D28" s="22">
        <v>32736.6</v>
      </c>
      <c r="E28" s="22">
        <v>39526.5</v>
      </c>
      <c r="F28" s="22">
        <v>43335.6</v>
      </c>
      <c r="G28" s="22">
        <v>51190.5</v>
      </c>
      <c r="H28" s="22">
        <v>62621.8</v>
      </c>
      <c r="I28" s="22">
        <v>74585.100000000006</v>
      </c>
      <c r="J28" s="22">
        <v>91518.9</v>
      </c>
      <c r="K28" s="22">
        <v>89097.9</v>
      </c>
      <c r="L28" s="22">
        <v>110587.7</v>
      </c>
      <c r="M28" s="22">
        <v>118177</v>
      </c>
      <c r="N28" s="22">
        <v>124687.1</v>
      </c>
      <c r="O28" s="22">
        <v>134604</v>
      </c>
      <c r="P28" s="22">
        <v>150390.70000000001</v>
      </c>
      <c r="Q28" s="22">
        <v>150767.4</v>
      </c>
      <c r="R28" s="22">
        <v>180222.7</v>
      </c>
      <c r="S28" s="22">
        <v>234295.9</v>
      </c>
      <c r="T28" s="22">
        <v>345015</v>
      </c>
      <c r="U28" s="22">
        <v>438768.8</v>
      </c>
      <c r="V28" s="22">
        <v>565995.4</v>
      </c>
      <c r="W28" s="22">
        <v>729738.5</v>
      </c>
      <c r="X28" s="22">
        <v>877897.9</v>
      </c>
      <c r="Y28" s="22">
        <v>1106664.1000000001</v>
      </c>
      <c r="Z28" s="22">
        <v>1187474.3999999999</v>
      </c>
      <c r="AA28" s="22">
        <v>1362237.9</v>
      </c>
      <c r="AB28" s="22">
        <v>1573882.2</v>
      </c>
      <c r="AC28" s="22">
        <v>1685573</v>
      </c>
      <c r="AD28" s="22">
        <v>1782314.1</v>
      </c>
      <c r="AE28" s="22">
        <v>1905134.9</v>
      </c>
      <c r="AF28" s="22">
        <v>1992625.4</v>
      </c>
      <c r="AG28" s="22">
        <v>2203733.7999999998</v>
      </c>
      <c r="AH28" s="22">
        <v>2436874.7999999998</v>
      </c>
      <c r="AI28" s="25">
        <v>2862967.2</v>
      </c>
      <c r="AJ28" s="22">
        <v>3235754.4</v>
      </c>
      <c r="AK28" s="22">
        <v>3521893.9</v>
      </c>
      <c r="AL28" s="22">
        <v>3988521.2</v>
      </c>
      <c r="AM28" s="22">
        <v>4190101.4</v>
      </c>
      <c r="AN28" s="22">
        <v>4719679.4000000004</v>
      </c>
      <c r="AO28" s="22">
        <v>5001887.9000000004</v>
      </c>
      <c r="AP28" s="22">
        <v>5594512.2000000002</v>
      </c>
      <c r="AQ28" s="22">
        <v>6168983.7999999998</v>
      </c>
      <c r="AR28" s="22">
        <v>6939050.9000000004</v>
      </c>
      <c r="AS28" s="22">
        <v>7389433.5</v>
      </c>
      <c r="AT28" s="22">
        <v>7953850.7000000002</v>
      </c>
      <c r="AU28" s="22">
        <v>8585345.8000000007</v>
      </c>
      <c r="AV28" s="11">
        <v>8829858.0999999996</v>
      </c>
      <c r="AW28" s="22">
        <v>8194927.5</v>
      </c>
    </row>
    <row r="29" spans="1:51" x14ac:dyDescent="0.3">
      <c r="A29" s="20" t="s">
        <v>147</v>
      </c>
      <c r="B29" s="24" t="s">
        <v>148</v>
      </c>
      <c r="C29" s="26">
        <f>+C28+C27</f>
        <v>74426.8</v>
      </c>
      <c r="D29" s="26">
        <f t="shared" ref="D29:AS29" si="5">+D28+D27</f>
        <v>86383.2</v>
      </c>
      <c r="E29" s="26">
        <f t="shared" si="5"/>
        <v>104778.70000000001</v>
      </c>
      <c r="F29" s="26">
        <f t="shared" si="5"/>
        <v>120222.69999999998</v>
      </c>
      <c r="G29" s="26">
        <f t="shared" si="5"/>
        <v>143270.70000000001</v>
      </c>
      <c r="H29" s="26">
        <f t="shared" si="5"/>
        <v>175526.2</v>
      </c>
      <c r="I29" s="26">
        <f t="shared" si="5"/>
        <v>217928.3</v>
      </c>
      <c r="J29" s="26">
        <f t="shared" si="5"/>
        <v>260554.10000000003</v>
      </c>
      <c r="K29" s="26">
        <f t="shared" si="5"/>
        <v>270174.59999999998</v>
      </c>
      <c r="L29" s="26">
        <f t="shared" si="5"/>
        <v>314167.69999999995</v>
      </c>
      <c r="M29" s="26">
        <f t="shared" si="5"/>
        <v>349187.1</v>
      </c>
      <c r="N29" s="26">
        <f t="shared" si="5"/>
        <v>377524.5</v>
      </c>
      <c r="O29" s="26">
        <f t="shared" si="5"/>
        <v>385069.7</v>
      </c>
      <c r="P29" s="26">
        <f t="shared" si="5"/>
        <v>411145.1</v>
      </c>
      <c r="Q29" s="26">
        <f t="shared" si="5"/>
        <v>440806.69999999995</v>
      </c>
      <c r="R29" s="26">
        <f t="shared" si="5"/>
        <v>537267.70000000007</v>
      </c>
      <c r="S29" s="26">
        <f t="shared" si="5"/>
        <v>707101.6</v>
      </c>
      <c r="T29" s="26">
        <f t="shared" si="5"/>
        <v>1097607.3</v>
      </c>
      <c r="U29" s="26">
        <f t="shared" si="5"/>
        <v>1357392.6</v>
      </c>
      <c r="V29" s="26">
        <f t="shared" si="5"/>
        <v>1571026.7999999998</v>
      </c>
      <c r="W29" s="26">
        <f t="shared" si="5"/>
        <v>2004682.5</v>
      </c>
      <c r="X29" s="26">
        <f t="shared" si="5"/>
        <v>2621529.6999999997</v>
      </c>
      <c r="Y29" s="26">
        <f t="shared" si="5"/>
        <v>3363376.7</v>
      </c>
      <c r="Z29" s="26">
        <f t="shared" si="5"/>
        <v>3611088.0999999996</v>
      </c>
      <c r="AA29" s="26">
        <f t="shared" si="5"/>
        <v>3806608.0999999996</v>
      </c>
      <c r="AB29" s="26">
        <f t="shared" si="5"/>
        <v>4399109.9000000004</v>
      </c>
      <c r="AC29" s="26">
        <f t="shared" si="5"/>
        <v>5384256.5999999996</v>
      </c>
      <c r="AD29" s="26">
        <f t="shared" si="5"/>
        <v>5537184.7999999998</v>
      </c>
      <c r="AE29" s="26">
        <f t="shared" si="5"/>
        <v>5928548.7000000002</v>
      </c>
      <c r="AF29" s="26">
        <f t="shared" si="5"/>
        <v>6692665.9000000004</v>
      </c>
      <c r="AG29" s="26">
        <f t="shared" si="5"/>
        <v>7749585.1999999993</v>
      </c>
      <c r="AH29" s="26">
        <f t="shared" si="5"/>
        <v>9367028.1999999993</v>
      </c>
      <c r="AI29" s="26">
        <f t="shared" si="5"/>
        <v>10686761.800000001</v>
      </c>
      <c r="AJ29" s="26">
        <f t="shared" si="5"/>
        <v>11790020.4</v>
      </c>
      <c r="AK29" s="26">
        <f t="shared" si="5"/>
        <v>13490802.6</v>
      </c>
      <c r="AL29" s="26">
        <f t="shared" si="5"/>
        <v>12759327.600000001</v>
      </c>
      <c r="AM29" s="26">
        <f t="shared" si="5"/>
        <v>14594572.200000001</v>
      </c>
      <c r="AN29" s="26">
        <f t="shared" si="5"/>
        <v>16930697.399999999</v>
      </c>
      <c r="AO29" s="26">
        <f t="shared" si="5"/>
        <v>18563345.100000001</v>
      </c>
      <c r="AP29" s="26">
        <f t="shared" si="5"/>
        <v>19691235.600000001</v>
      </c>
      <c r="AQ29" s="26">
        <f t="shared" si="5"/>
        <v>20659162.600000001</v>
      </c>
      <c r="AR29" s="26">
        <f t="shared" si="5"/>
        <v>20751814.5</v>
      </c>
      <c r="AS29" s="26">
        <f t="shared" si="5"/>
        <v>21844455.699999999</v>
      </c>
      <c r="AT29" s="26">
        <f>+AT28+AT27</f>
        <v>23758040.199999999</v>
      </c>
      <c r="AU29" s="26">
        <f t="shared" ref="AU29:AW29" si="6">+AU28+AU27</f>
        <v>25976056.900000002</v>
      </c>
      <c r="AV29" s="26">
        <f t="shared" si="6"/>
        <v>26151179.5</v>
      </c>
      <c r="AW29" s="26">
        <f t="shared" si="6"/>
        <v>23219756.296999998</v>
      </c>
    </row>
    <row r="30" spans="1:51" x14ac:dyDescent="0.3">
      <c r="A30" s="20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W30" s="26"/>
    </row>
    <row r="31" spans="1:51" x14ac:dyDescent="0.3">
      <c r="B31" s="28" t="s">
        <v>149</v>
      </c>
      <c r="C31" s="29">
        <f>+C27-C40</f>
        <v>0</v>
      </c>
      <c r="D31" s="30">
        <f t="shared" ref="D31:AR31" si="7">+D27-D40</f>
        <v>0</v>
      </c>
      <c r="E31" s="30">
        <f t="shared" si="7"/>
        <v>0</v>
      </c>
      <c r="F31" s="30">
        <f t="shared" si="7"/>
        <v>0</v>
      </c>
      <c r="G31" s="30">
        <f t="shared" si="7"/>
        <v>0</v>
      </c>
      <c r="H31" s="30">
        <f t="shared" si="7"/>
        <v>0</v>
      </c>
      <c r="I31" s="30">
        <f t="shared" si="7"/>
        <v>0</v>
      </c>
      <c r="J31" s="30">
        <f t="shared" si="7"/>
        <v>0</v>
      </c>
      <c r="K31" s="30">
        <f t="shared" si="7"/>
        <v>0</v>
      </c>
      <c r="L31" s="30">
        <f t="shared" si="7"/>
        <v>0</v>
      </c>
      <c r="M31" s="30">
        <f t="shared" si="7"/>
        <v>0</v>
      </c>
      <c r="N31" s="30">
        <f t="shared" si="7"/>
        <v>1</v>
      </c>
      <c r="O31" s="30">
        <f t="shared" si="7"/>
        <v>0</v>
      </c>
      <c r="P31" s="30">
        <f t="shared" si="7"/>
        <v>0</v>
      </c>
      <c r="Q31" s="30">
        <f t="shared" si="7"/>
        <v>0</v>
      </c>
      <c r="R31" s="30">
        <f t="shared" si="7"/>
        <v>0</v>
      </c>
      <c r="S31" s="30">
        <f t="shared" si="7"/>
        <v>0</v>
      </c>
      <c r="T31" s="30">
        <f t="shared" si="7"/>
        <v>0</v>
      </c>
      <c r="U31" s="30">
        <f t="shared" si="7"/>
        <v>0</v>
      </c>
      <c r="V31" s="30">
        <f t="shared" si="7"/>
        <v>0</v>
      </c>
      <c r="W31" s="30">
        <f t="shared" si="7"/>
        <v>0</v>
      </c>
      <c r="X31" s="30">
        <f t="shared" si="7"/>
        <v>0</v>
      </c>
      <c r="Y31" s="30">
        <f t="shared" si="7"/>
        <v>0</v>
      </c>
      <c r="Z31" s="30">
        <f t="shared" si="7"/>
        <v>-8849.2000000001863</v>
      </c>
      <c r="AA31" s="30">
        <f t="shared" si="7"/>
        <v>0</v>
      </c>
      <c r="AB31" s="30">
        <f t="shared" si="7"/>
        <v>0.10000000009313226</v>
      </c>
      <c r="AC31" s="30">
        <f t="shared" si="7"/>
        <v>-0.10000000055879354</v>
      </c>
      <c r="AD31" s="30">
        <f t="shared" si="7"/>
        <v>-0.10000000009313226</v>
      </c>
      <c r="AE31" s="30">
        <f t="shared" si="7"/>
        <v>0</v>
      </c>
      <c r="AF31" s="30">
        <f t="shared" si="7"/>
        <v>9.999999962747097E-2</v>
      </c>
      <c r="AG31" s="30">
        <f t="shared" si="7"/>
        <v>-0.10000000055879354</v>
      </c>
      <c r="AH31" s="30">
        <f t="shared" si="7"/>
        <v>0</v>
      </c>
      <c r="AI31" s="30">
        <f t="shared" si="7"/>
        <v>0</v>
      </c>
      <c r="AJ31" s="30">
        <f t="shared" si="7"/>
        <v>0</v>
      </c>
      <c r="AK31" s="30">
        <f t="shared" si="7"/>
        <v>-0.10000000149011612</v>
      </c>
      <c r="AL31" s="30">
        <f t="shared" si="7"/>
        <v>0</v>
      </c>
      <c r="AM31" s="30">
        <f t="shared" si="7"/>
        <v>0</v>
      </c>
      <c r="AN31" s="30">
        <f t="shared" si="7"/>
        <v>-9.999999962747097E-2</v>
      </c>
      <c r="AO31" s="30">
        <f t="shared" si="7"/>
        <v>0</v>
      </c>
      <c r="AP31" s="30">
        <f t="shared" si="7"/>
        <v>-9.999999962747097E-2</v>
      </c>
      <c r="AQ31" s="30">
        <f t="shared" si="7"/>
        <v>0</v>
      </c>
      <c r="AR31" s="29">
        <f t="shared" si="7"/>
        <v>0.10000000149011612</v>
      </c>
      <c r="AS31" s="30">
        <f>+AS27-AS40</f>
        <v>-0.10000000149011612</v>
      </c>
      <c r="AT31" s="30">
        <f>+AT27-AT40</f>
        <v>9.999999962747097E-2</v>
      </c>
      <c r="AU31" s="30">
        <f>+AU27-AU40</f>
        <v>-9.9999997764825821E-2</v>
      </c>
      <c r="AV31" s="30">
        <f>+AV27-AV40</f>
        <v>0.10000000149011612</v>
      </c>
      <c r="AW31" s="30">
        <f>+AW27-AW40</f>
        <v>-0.10300000011920929</v>
      </c>
    </row>
    <row r="32" spans="1:51" x14ac:dyDescent="0.3">
      <c r="I32" s="31"/>
      <c r="J32" s="31"/>
      <c r="K32" s="31"/>
      <c r="L32" s="31"/>
      <c r="M32" s="31"/>
      <c r="N32" s="31"/>
      <c r="O32" s="31"/>
      <c r="P32" s="32"/>
      <c r="Q32" s="32"/>
      <c r="R32" s="32"/>
      <c r="S32" s="32"/>
      <c r="T32" s="32"/>
    </row>
    <row r="36" spans="1:49" x14ac:dyDescent="0.3">
      <c r="B36" s="14" t="s">
        <v>150</v>
      </c>
      <c r="T36" s="15">
        <f>25774.2+25774.2</f>
        <v>51548.4</v>
      </c>
    </row>
    <row r="38" spans="1:49" x14ac:dyDescent="0.3">
      <c r="B38" s="33" t="s">
        <v>151</v>
      </c>
      <c r="C38" s="15">
        <f>+C28-C43</f>
        <v>0</v>
      </c>
      <c r="D38" s="15">
        <f t="shared" ref="D38:AS38" si="8">+D28-D43</f>
        <v>0</v>
      </c>
      <c r="E38" s="15">
        <f t="shared" si="8"/>
        <v>0</v>
      </c>
      <c r="F38" s="15">
        <f t="shared" si="8"/>
        <v>0</v>
      </c>
      <c r="G38" s="15">
        <f t="shared" si="8"/>
        <v>0</v>
      </c>
      <c r="H38" s="15">
        <f t="shared" si="8"/>
        <v>0</v>
      </c>
      <c r="I38" s="15">
        <f t="shared" si="8"/>
        <v>0</v>
      </c>
      <c r="J38" s="15">
        <f t="shared" si="8"/>
        <v>0</v>
      </c>
      <c r="K38" s="15">
        <f t="shared" si="8"/>
        <v>3</v>
      </c>
      <c r="L38" s="15">
        <f t="shared" si="8"/>
        <v>0</v>
      </c>
      <c r="M38" s="15">
        <f t="shared" si="8"/>
        <v>0</v>
      </c>
      <c r="N38" s="15">
        <f t="shared" si="8"/>
        <v>0</v>
      </c>
      <c r="O38" s="15">
        <f t="shared" si="8"/>
        <v>0</v>
      </c>
      <c r="P38" s="15">
        <f t="shared" si="8"/>
        <v>0</v>
      </c>
      <c r="Q38" s="15">
        <f t="shared" si="8"/>
        <v>0</v>
      </c>
      <c r="R38" s="15">
        <f t="shared" si="8"/>
        <v>0</v>
      </c>
      <c r="S38" s="15">
        <f t="shared" si="8"/>
        <v>0</v>
      </c>
      <c r="T38" s="15">
        <f t="shared" si="8"/>
        <v>0</v>
      </c>
      <c r="U38" s="15">
        <f t="shared" si="8"/>
        <v>0</v>
      </c>
      <c r="V38" s="15">
        <f t="shared" si="8"/>
        <v>0</v>
      </c>
      <c r="W38" s="15">
        <f t="shared" si="8"/>
        <v>0</v>
      </c>
      <c r="X38" s="15">
        <f t="shared" si="8"/>
        <v>0</v>
      </c>
      <c r="Y38" s="15">
        <f t="shared" si="8"/>
        <v>0</v>
      </c>
      <c r="Z38" s="34">
        <f>+Z28-Z43</f>
        <v>-10332</v>
      </c>
      <c r="AA38" s="15">
        <f t="shared" si="8"/>
        <v>0</v>
      </c>
      <c r="AB38" s="15">
        <f t="shared" si="8"/>
        <v>0</v>
      </c>
      <c r="AC38" s="15">
        <f t="shared" si="8"/>
        <v>0</v>
      </c>
      <c r="AD38" s="15">
        <f t="shared" si="8"/>
        <v>0</v>
      </c>
      <c r="AE38" s="15">
        <f t="shared" si="8"/>
        <v>0</v>
      </c>
      <c r="AF38" s="15">
        <f t="shared" si="8"/>
        <v>-0.10000000009313226</v>
      </c>
      <c r="AG38" s="15">
        <f t="shared" si="8"/>
        <v>0</v>
      </c>
      <c r="AH38" s="15">
        <f t="shared" si="8"/>
        <v>0</v>
      </c>
      <c r="AI38" s="35">
        <f t="shared" si="8"/>
        <v>0</v>
      </c>
      <c r="AJ38" s="15">
        <f t="shared" si="8"/>
        <v>0</v>
      </c>
      <c r="AK38" s="15">
        <f t="shared" si="8"/>
        <v>0</v>
      </c>
      <c r="AL38" s="15">
        <f t="shared" si="8"/>
        <v>0</v>
      </c>
      <c r="AM38" s="15">
        <f t="shared" si="8"/>
        <v>0</v>
      </c>
      <c r="AN38" s="15">
        <f t="shared" si="8"/>
        <v>0</v>
      </c>
      <c r="AO38" s="15">
        <f t="shared" si="8"/>
        <v>0</v>
      </c>
      <c r="AP38" s="15">
        <f t="shared" si="8"/>
        <v>0</v>
      </c>
      <c r="AQ38" s="15">
        <f t="shared" si="8"/>
        <v>0</v>
      </c>
      <c r="AR38" s="15">
        <f t="shared" si="8"/>
        <v>0</v>
      </c>
      <c r="AS38" s="15">
        <f t="shared" si="8"/>
        <v>0</v>
      </c>
      <c r="AT38" s="11">
        <f>+AT28-AT43</f>
        <v>0</v>
      </c>
      <c r="AU38" s="11">
        <f>+AU28-AU43</f>
        <v>0</v>
      </c>
      <c r="AV38" s="11">
        <f t="shared" ref="AV38:AW38" si="9">+AV28-AV43</f>
        <v>0</v>
      </c>
      <c r="AW38" s="11">
        <f t="shared" si="9"/>
        <v>0</v>
      </c>
    </row>
    <row r="39" spans="1:49" x14ac:dyDescent="0.3">
      <c r="A39" s="17" t="s">
        <v>110</v>
      </c>
      <c r="B39" s="27" t="s">
        <v>111</v>
      </c>
      <c r="C39" s="19">
        <v>1974</v>
      </c>
      <c r="D39" s="19">
        <v>1975</v>
      </c>
      <c r="E39" s="19">
        <v>1976</v>
      </c>
      <c r="F39" s="19">
        <v>1977</v>
      </c>
      <c r="G39" s="19">
        <v>1978</v>
      </c>
      <c r="H39" s="19">
        <v>1979</v>
      </c>
      <c r="I39" s="19">
        <v>1980</v>
      </c>
      <c r="J39" s="19">
        <v>1981</v>
      </c>
      <c r="K39" s="19">
        <v>1982</v>
      </c>
      <c r="L39" s="19">
        <v>1983</v>
      </c>
      <c r="M39" s="19">
        <v>1984</v>
      </c>
      <c r="N39" s="19">
        <v>1985</v>
      </c>
      <c r="O39" s="19">
        <v>1986</v>
      </c>
      <c r="P39" s="19">
        <v>1987</v>
      </c>
      <c r="Q39" s="19">
        <v>1988</v>
      </c>
      <c r="R39" s="19">
        <v>1989</v>
      </c>
      <c r="S39" s="19">
        <v>1990</v>
      </c>
      <c r="T39" s="36">
        <v>1991</v>
      </c>
      <c r="U39" s="19">
        <v>1992</v>
      </c>
      <c r="V39" s="19">
        <v>1993</v>
      </c>
      <c r="W39" s="19">
        <v>1994</v>
      </c>
      <c r="X39" s="19">
        <v>1995</v>
      </c>
      <c r="Y39" s="19">
        <v>1996</v>
      </c>
      <c r="Z39" s="36">
        <v>1997</v>
      </c>
      <c r="AA39" s="19">
        <v>1998</v>
      </c>
      <c r="AB39" s="19">
        <v>1999</v>
      </c>
      <c r="AC39" s="19">
        <v>2000</v>
      </c>
      <c r="AD39" s="19">
        <v>2001</v>
      </c>
      <c r="AE39" s="19">
        <v>2002</v>
      </c>
      <c r="AF39" s="19">
        <v>2003</v>
      </c>
      <c r="AG39" s="19">
        <v>2004</v>
      </c>
      <c r="AH39" s="19">
        <v>2005</v>
      </c>
      <c r="AI39" s="19">
        <v>2006</v>
      </c>
      <c r="AJ39" s="19">
        <v>2007</v>
      </c>
      <c r="AK39" s="19">
        <v>2008</v>
      </c>
      <c r="AL39" s="19">
        <v>2009</v>
      </c>
      <c r="AM39" s="19">
        <v>2010</v>
      </c>
      <c r="AN39" s="19">
        <v>2011</v>
      </c>
      <c r="AO39" s="19">
        <v>2012</v>
      </c>
      <c r="AP39" s="19">
        <v>2013</v>
      </c>
      <c r="AQ39" s="19">
        <v>2014</v>
      </c>
      <c r="AR39" s="19">
        <v>2015</v>
      </c>
      <c r="AS39" s="19">
        <v>2016</v>
      </c>
      <c r="AT39" s="19">
        <v>2017</v>
      </c>
      <c r="AU39" s="19">
        <v>2018</v>
      </c>
      <c r="AV39" s="19">
        <v>2019</v>
      </c>
      <c r="AW39" s="19">
        <v>2020</v>
      </c>
    </row>
    <row r="40" spans="1:49" x14ac:dyDescent="0.3">
      <c r="A40" s="20" t="s">
        <v>152</v>
      </c>
      <c r="B40" s="21" t="s">
        <v>144</v>
      </c>
      <c r="C40" s="23">
        <v>49295.1</v>
      </c>
      <c r="D40" s="23">
        <v>53646.6</v>
      </c>
      <c r="E40" s="23">
        <v>65252.2</v>
      </c>
      <c r="F40" s="23">
        <v>76887.100000000006</v>
      </c>
      <c r="G40" s="23">
        <v>92080.2</v>
      </c>
      <c r="H40" s="23">
        <v>112904.4</v>
      </c>
      <c r="I40" s="23">
        <v>143343.20000000001</v>
      </c>
      <c r="J40" s="23">
        <v>169035.2</v>
      </c>
      <c r="K40" s="23">
        <v>181076.7</v>
      </c>
      <c r="L40" s="23">
        <v>203580</v>
      </c>
      <c r="M40" s="23">
        <v>231010.1</v>
      </c>
      <c r="N40" s="23">
        <v>252836.4</v>
      </c>
      <c r="O40" s="23">
        <v>250465.7</v>
      </c>
      <c r="P40" s="23">
        <v>260754.4</v>
      </c>
      <c r="Q40" s="23">
        <v>290039.3</v>
      </c>
      <c r="R40" s="23">
        <v>357045</v>
      </c>
      <c r="S40" s="23">
        <v>472805.7</v>
      </c>
      <c r="T40" s="37">
        <v>752592.3</v>
      </c>
      <c r="U40" s="23">
        <v>918623.8</v>
      </c>
      <c r="V40" s="37">
        <v>1005031.4</v>
      </c>
      <c r="W40" s="37">
        <v>1274944</v>
      </c>
      <c r="X40" s="37">
        <v>1743631.8</v>
      </c>
      <c r="Y40" s="37">
        <v>2256712.6</v>
      </c>
      <c r="Z40" s="38">
        <v>2432462.9</v>
      </c>
      <c r="AA40" s="37">
        <v>2444370.2000000002</v>
      </c>
      <c r="AB40" s="37">
        <v>2825227.6</v>
      </c>
      <c r="AC40" s="37">
        <v>3698683.7</v>
      </c>
      <c r="AD40" s="37">
        <v>3754870.8</v>
      </c>
      <c r="AE40" s="37">
        <v>4023413.8</v>
      </c>
      <c r="AF40" s="37">
        <v>4700040.4000000004</v>
      </c>
      <c r="AG40" s="37">
        <v>5545851.5</v>
      </c>
      <c r="AH40" s="37">
        <v>6930153.4000000004</v>
      </c>
      <c r="AI40" s="37">
        <v>7823794.5999999996</v>
      </c>
      <c r="AJ40" s="37">
        <v>8554266</v>
      </c>
      <c r="AK40" s="37">
        <v>9968908.8000000007</v>
      </c>
      <c r="AL40" s="37">
        <v>8770806.4000000004</v>
      </c>
      <c r="AM40" s="37">
        <v>10404470.800000001</v>
      </c>
      <c r="AN40" s="23">
        <v>12211018.1</v>
      </c>
      <c r="AO40" s="23">
        <v>13561457.199999999</v>
      </c>
      <c r="AP40" s="23">
        <v>14096723.5</v>
      </c>
      <c r="AQ40" s="23">
        <v>14490178.800000001</v>
      </c>
      <c r="AR40" s="23">
        <v>13812763.5</v>
      </c>
      <c r="AS40" s="15">
        <v>14455022.300000001</v>
      </c>
      <c r="AT40" s="15">
        <v>15804189.4</v>
      </c>
      <c r="AU40" s="15">
        <v>17390711.199999999</v>
      </c>
      <c r="AV40" s="11">
        <v>17321321.300000001</v>
      </c>
      <c r="AW40" s="15">
        <v>15024828.9</v>
      </c>
    </row>
    <row r="41" spans="1:49" x14ac:dyDescent="0.3">
      <c r="A41" s="20" t="s">
        <v>153</v>
      </c>
      <c r="B41" s="21" t="s">
        <v>154</v>
      </c>
      <c r="C41" s="23">
        <v>19500.7</v>
      </c>
      <c r="D41" s="23">
        <v>26361.8</v>
      </c>
      <c r="E41" s="23">
        <v>27322.2</v>
      </c>
      <c r="F41" s="23">
        <v>36298.9</v>
      </c>
      <c r="G41" s="23">
        <v>41874.800000000003</v>
      </c>
      <c r="H41" s="23">
        <v>41981.599999999999</v>
      </c>
      <c r="I41" s="23">
        <v>49299.3</v>
      </c>
      <c r="J41" s="23">
        <v>59032.9</v>
      </c>
      <c r="K41" s="23">
        <v>60185.4</v>
      </c>
      <c r="L41" s="23">
        <v>60205.8</v>
      </c>
      <c r="M41" s="23">
        <v>61558.1</v>
      </c>
      <c r="N41" s="23">
        <v>59462.2</v>
      </c>
      <c r="O41" s="23">
        <v>50832.5</v>
      </c>
      <c r="P41" s="23">
        <v>39961.800000000003</v>
      </c>
      <c r="Q41" s="23">
        <v>79453.399999999994</v>
      </c>
      <c r="R41" s="23">
        <v>121065.9</v>
      </c>
      <c r="S41" s="23">
        <v>139110.1</v>
      </c>
      <c r="T41" s="37">
        <v>198354.3</v>
      </c>
      <c r="U41" s="23">
        <v>244491.7</v>
      </c>
      <c r="V41" s="37">
        <v>269125.7</v>
      </c>
      <c r="W41" s="37">
        <v>424503.2</v>
      </c>
      <c r="X41" s="37">
        <v>616099.4</v>
      </c>
      <c r="Y41" s="37">
        <v>596709.6</v>
      </c>
      <c r="Z41" s="38">
        <v>594683.4</v>
      </c>
      <c r="AA41" s="37">
        <v>656079.5</v>
      </c>
      <c r="AB41" s="37">
        <v>737629</v>
      </c>
      <c r="AC41" s="37">
        <v>857221.9</v>
      </c>
      <c r="AD41" s="37">
        <v>930677.5</v>
      </c>
      <c r="AE41" s="37">
        <v>1159170.2</v>
      </c>
      <c r="AF41" s="37">
        <v>1254041.2</v>
      </c>
      <c r="AG41" s="37">
        <v>1577137.7</v>
      </c>
      <c r="AH41" s="37">
        <v>1820427.1</v>
      </c>
      <c r="AI41" s="37">
        <v>1863501.3</v>
      </c>
      <c r="AJ41" s="37">
        <v>2326059.4</v>
      </c>
      <c r="AK41" s="37">
        <v>3170777.2</v>
      </c>
      <c r="AL41" s="37">
        <v>3583772</v>
      </c>
      <c r="AM41" s="37">
        <v>3768002.9</v>
      </c>
      <c r="AN41" s="23">
        <v>4184893</v>
      </c>
      <c r="AO41" s="23">
        <v>4622074.7</v>
      </c>
      <c r="AP41" s="23">
        <v>5061121.5</v>
      </c>
      <c r="AQ41" s="23">
        <v>5500515.7000000002</v>
      </c>
      <c r="AR41" s="23">
        <v>6104032.9000000004</v>
      </c>
      <c r="AS41" s="15">
        <v>6139437</v>
      </c>
      <c r="AT41" s="15">
        <v>6170465.4000000004</v>
      </c>
      <c r="AU41" s="15">
        <v>6567566.7000000002</v>
      </c>
      <c r="AV41" s="11">
        <v>5964570.5</v>
      </c>
      <c r="AW41" s="15">
        <v>5146648.7</v>
      </c>
    </row>
    <row r="42" spans="1:49" x14ac:dyDescent="0.3">
      <c r="A42" s="20" t="s">
        <v>155</v>
      </c>
      <c r="B42" s="24" t="s">
        <v>156</v>
      </c>
      <c r="C42" s="39">
        <f t="shared" ref="C42:AM42" si="10">+C41+C40</f>
        <v>68795.8</v>
      </c>
      <c r="D42" s="39">
        <f t="shared" si="10"/>
        <v>80008.399999999994</v>
      </c>
      <c r="E42" s="39">
        <f t="shared" si="10"/>
        <v>92574.399999999994</v>
      </c>
      <c r="F42" s="39">
        <f t="shared" si="10"/>
        <v>113186</v>
      </c>
      <c r="G42" s="39">
        <f t="shared" si="10"/>
        <v>133955</v>
      </c>
      <c r="H42" s="39">
        <f t="shared" si="10"/>
        <v>154886</v>
      </c>
      <c r="I42" s="39">
        <f t="shared" si="10"/>
        <v>192642.5</v>
      </c>
      <c r="J42" s="39">
        <f t="shared" si="10"/>
        <v>228068.1</v>
      </c>
      <c r="K42" s="39">
        <f t="shared" si="10"/>
        <v>241262.1</v>
      </c>
      <c r="L42" s="39">
        <f t="shared" si="10"/>
        <v>263785.8</v>
      </c>
      <c r="M42" s="39">
        <f t="shared" si="10"/>
        <v>292568.2</v>
      </c>
      <c r="N42" s="39">
        <f t="shared" si="10"/>
        <v>312298.59999999998</v>
      </c>
      <c r="O42" s="39">
        <f t="shared" si="10"/>
        <v>301298.2</v>
      </c>
      <c r="P42" s="39">
        <f t="shared" si="10"/>
        <v>300716.2</v>
      </c>
      <c r="Q42" s="39">
        <f t="shared" si="10"/>
        <v>369492.69999999995</v>
      </c>
      <c r="R42" s="39">
        <f t="shared" si="10"/>
        <v>478110.9</v>
      </c>
      <c r="S42" s="39">
        <f t="shared" si="10"/>
        <v>611915.80000000005</v>
      </c>
      <c r="T42" s="40">
        <f t="shared" si="10"/>
        <v>950946.60000000009</v>
      </c>
      <c r="U42" s="39">
        <f t="shared" si="10"/>
        <v>1163115.5</v>
      </c>
      <c r="V42" s="40">
        <f t="shared" si="10"/>
        <v>1274157.1000000001</v>
      </c>
      <c r="W42" s="40">
        <f t="shared" si="10"/>
        <v>1699447.2</v>
      </c>
      <c r="X42" s="40">
        <f t="shared" si="10"/>
        <v>2359731.2000000002</v>
      </c>
      <c r="Y42" s="40">
        <f t="shared" si="10"/>
        <v>2853422.2</v>
      </c>
      <c r="Z42" s="41">
        <f>+Z41+Z40</f>
        <v>3027146.3</v>
      </c>
      <c r="AA42" s="40">
        <f t="shared" si="10"/>
        <v>3100449.7</v>
      </c>
      <c r="AB42" s="40">
        <f t="shared" si="10"/>
        <v>3562856.6</v>
      </c>
      <c r="AC42" s="40">
        <f t="shared" si="10"/>
        <v>4555905.6000000006</v>
      </c>
      <c r="AD42" s="40">
        <f t="shared" si="10"/>
        <v>4685548.3</v>
      </c>
      <c r="AE42" s="40">
        <f t="shared" si="10"/>
        <v>5182584</v>
      </c>
      <c r="AF42" s="40">
        <f t="shared" si="10"/>
        <v>5954081.6000000006</v>
      </c>
      <c r="AG42" s="40">
        <f t="shared" si="10"/>
        <v>7122989.2000000002</v>
      </c>
      <c r="AH42" s="40">
        <f t="shared" si="10"/>
        <v>8750580.5</v>
      </c>
      <c r="AI42" s="40">
        <f t="shared" si="10"/>
        <v>9687295.9000000004</v>
      </c>
      <c r="AJ42" s="40">
        <f t="shared" si="10"/>
        <v>10880325.4</v>
      </c>
      <c r="AK42" s="40">
        <f t="shared" si="10"/>
        <v>13139686</v>
      </c>
      <c r="AL42" s="40">
        <f t="shared" si="10"/>
        <v>12354578.4</v>
      </c>
      <c r="AM42" s="40">
        <f t="shared" si="10"/>
        <v>14172473.700000001</v>
      </c>
      <c r="AN42" s="39">
        <f>+AN41+AN40</f>
        <v>16395911.1</v>
      </c>
      <c r="AO42" s="39">
        <f t="shared" ref="AO42:AW42" si="11">+AO41+AO40</f>
        <v>18183531.899999999</v>
      </c>
      <c r="AP42" s="39">
        <f t="shared" si="11"/>
        <v>19157845</v>
      </c>
      <c r="AQ42" s="39">
        <f t="shared" si="11"/>
        <v>19990694.5</v>
      </c>
      <c r="AR42" s="39">
        <f t="shared" si="11"/>
        <v>19916796.399999999</v>
      </c>
      <c r="AS42" s="39">
        <f t="shared" si="11"/>
        <v>20594459.300000001</v>
      </c>
      <c r="AT42" s="39">
        <f t="shared" si="11"/>
        <v>21974654.800000001</v>
      </c>
      <c r="AU42" s="39">
        <f t="shared" si="11"/>
        <v>23958277.899999999</v>
      </c>
      <c r="AV42" s="39">
        <f t="shared" si="11"/>
        <v>23285891.800000001</v>
      </c>
      <c r="AW42" s="39">
        <f t="shared" si="11"/>
        <v>20171477.600000001</v>
      </c>
    </row>
    <row r="43" spans="1:49" x14ac:dyDescent="0.3">
      <c r="A43" s="20" t="s">
        <v>157</v>
      </c>
      <c r="B43" s="21" t="s">
        <v>146</v>
      </c>
      <c r="C43" s="23">
        <v>25131.7</v>
      </c>
      <c r="D43" s="23">
        <v>32736.6</v>
      </c>
      <c r="E43" s="23">
        <v>39526.5</v>
      </c>
      <c r="F43" s="23">
        <v>43335.6</v>
      </c>
      <c r="G43" s="23">
        <v>51190.5</v>
      </c>
      <c r="H43" s="23">
        <v>62621.8</v>
      </c>
      <c r="I43" s="23">
        <v>74585.100000000006</v>
      </c>
      <c r="J43" s="23">
        <v>91518.9</v>
      </c>
      <c r="K43" s="23">
        <v>89094.9</v>
      </c>
      <c r="L43" s="23">
        <v>110587.7</v>
      </c>
      <c r="M43" s="23">
        <v>118177</v>
      </c>
      <c r="N43" s="23">
        <v>124687.1</v>
      </c>
      <c r="O43" s="23">
        <v>134604</v>
      </c>
      <c r="P43" s="23">
        <v>150390.70000000001</v>
      </c>
      <c r="Q43" s="23">
        <v>150767.4</v>
      </c>
      <c r="R43" s="23">
        <v>180222.7</v>
      </c>
      <c r="S43" s="23">
        <v>234295.9</v>
      </c>
      <c r="T43" s="37">
        <v>345015</v>
      </c>
      <c r="U43" s="23">
        <v>438768.8</v>
      </c>
      <c r="V43" s="37">
        <v>565995.4</v>
      </c>
      <c r="W43" s="37">
        <v>729738.5</v>
      </c>
      <c r="X43" s="37">
        <v>877897.9</v>
      </c>
      <c r="Y43" s="37">
        <v>1106664.1000000001</v>
      </c>
      <c r="Z43" s="38">
        <v>1197806.3999999999</v>
      </c>
      <c r="AA43" s="37">
        <v>1362237.9</v>
      </c>
      <c r="AB43" s="37">
        <v>1573882.2</v>
      </c>
      <c r="AC43" s="37">
        <v>1685573</v>
      </c>
      <c r="AD43" s="37">
        <v>1782314.1</v>
      </c>
      <c r="AE43" s="37">
        <v>1905134.9</v>
      </c>
      <c r="AF43" s="37">
        <v>1992625.5</v>
      </c>
      <c r="AG43" s="37">
        <v>2203733.7999999998</v>
      </c>
      <c r="AH43" s="37">
        <v>2436874.7999999998</v>
      </c>
      <c r="AI43" s="42">
        <v>2862967.2</v>
      </c>
      <c r="AJ43" s="37">
        <v>3235754.4</v>
      </c>
      <c r="AK43" s="37">
        <v>3521893.9</v>
      </c>
      <c r="AL43" s="37">
        <v>3988521.2</v>
      </c>
      <c r="AM43" s="37">
        <v>4190101.4</v>
      </c>
      <c r="AN43" s="23">
        <v>4719679.4000000004</v>
      </c>
      <c r="AO43" s="23">
        <v>5001887.9000000004</v>
      </c>
      <c r="AP43" s="23">
        <v>5594512.2000000002</v>
      </c>
      <c r="AQ43" s="23">
        <v>6168983.7999999998</v>
      </c>
      <c r="AR43" s="23">
        <v>6939050.9000000004</v>
      </c>
      <c r="AS43" s="15">
        <v>7389433.5</v>
      </c>
      <c r="AT43" s="15">
        <v>7953850.7000000002</v>
      </c>
      <c r="AU43" s="15">
        <v>8585345.8000000007</v>
      </c>
      <c r="AV43" s="11">
        <v>8829858.0999999996</v>
      </c>
      <c r="AW43" s="15">
        <v>8194927.5</v>
      </c>
    </row>
    <row r="44" spans="1:49" s="17" customFormat="1" x14ac:dyDescent="0.3">
      <c r="A44" s="20" t="s">
        <v>158</v>
      </c>
      <c r="B44" s="24" t="s">
        <v>159</v>
      </c>
      <c r="C44" s="39">
        <f t="shared" ref="C44:AM44" si="12">+C43+C42</f>
        <v>93927.5</v>
      </c>
      <c r="D44" s="39">
        <f t="shared" si="12"/>
        <v>112745</v>
      </c>
      <c r="E44" s="39">
        <f t="shared" si="12"/>
        <v>132100.9</v>
      </c>
      <c r="F44" s="39">
        <f t="shared" si="12"/>
        <v>156521.60000000001</v>
      </c>
      <c r="G44" s="39">
        <f t="shared" si="12"/>
        <v>185145.5</v>
      </c>
      <c r="H44" s="39">
        <f t="shared" si="12"/>
        <v>217507.8</v>
      </c>
      <c r="I44" s="39">
        <f t="shared" si="12"/>
        <v>267227.59999999998</v>
      </c>
      <c r="J44" s="39">
        <f t="shared" si="12"/>
        <v>319587</v>
      </c>
      <c r="K44" s="39">
        <f t="shared" si="12"/>
        <v>330357</v>
      </c>
      <c r="L44" s="39">
        <f t="shared" si="12"/>
        <v>374373.5</v>
      </c>
      <c r="M44" s="39">
        <f t="shared" si="12"/>
        <v>410745.2</v>
      </c>
      <c r="N44" s="39">
        <f t="shared" si="12"/>
        <v>436985.69999999995</v>
      </c>
      <c r="O44" s="39">
        <f t="shared" si="12"/>
        <v>435902.2</v>
      </c>
      <c r="P44" s="39">
        <f t="shared" si="12"/>
        <v>451106.9</v>
      </c>
      <c r="Q44" s="39">
        <f t="shared" si="12"/>
        <v>520260.1</v>
      </c>
      <c r="R44" s="39">
        <f t="shared" si="12"/>
        <v>658333.60000000009</v>
      </c>
      <c r="S44" s="39">
        <f t="shared" si="12"/>
        <v>846211.70000000007</v>
      </c>
      <c r="T44" s="41">
        <f>+T43+T42</f>
        <v>1295961.6000000001</v>
      </c>
      <c r="U44" s="39">
        <f t="shared" si="12"/>
        <v>1601884.3</v>
      </c>
      <c r="V44" s="40">
        <f t="shared" si="12"/>
        <v>1840152.5</v>
      </c>
      <c r="W44" s="40">
        <f>+W43+W42</f>
        <v>2429185.7000000002</v>
      </c>
      <c r="X44" s="40">
        <f t="shared" si="12"/>
        <v>3237629.1</v>
      </c>
      <c r="Y44" s="40">
        <f t="shared" si="12"/>
        <v>3960086.3000000003</v>
      </c>
      <c r="Z44" s="41">
        <f>+Z43+Z42</f>
        <v>4224952.6999999993</v>
      </c>
      <c r="AA44" s="40">
        <f t="shared" si="12"/>
        <v>4462687.5999999996</v>
      </c>
      <c r="AB44" s="40">
        <f t="shared" si="12"/>
        <v>5136738.8</v>
      </c>
      <c r="AC44" s="40">
        <f t="shared" si="12"/>
        <v>6241478.6000000006</v>
      </c>
      <c r="AD44" s="40">
        <f t="shared" si="12"/>
        <v>6467862.4000000004</v>
      </c>
      <c r="AE44" s="40">
        <f t="shared" si="12"/>
        <v>7087718.9000000004</v>
      </c>
      <c r="AF44" s="40">
        <f t="shared" si="12"/>
        <v>7946707.1000000006</v>
      </c>
      <c r="AG44" s="40">
        <f t="shared" si="12"/>
        <v>9326723</v>
      </c>
      <c r="AH44" s="40">
        <f t="shared" si="12"/>
        <v>11187455.300000001</v>
      </c>
      <c r="AI44" s="40">
        <f t="shared" si="12"/>
        <v>12550263.100000001</v>
      </c>
      <c r="AJ44" s="40">
        <f t="shared" si="12"/>
        <v>14116079.800000001</v>
      </c>
      <c r="AK44" s="40">
        <f t="shared" si="12"/>
        <v>16661579.9</v>
      </c>
      <c r="AL44" s="40">
        <f t="shared" si="12"/>
        <v>16343099.600000001</v>
      </c>
      <c r="AM44" s="40">
        <f t="shared" si="12"/>
        <v>18362575.100000001</v>
      </c>
      <c r="AN44" s="39">
        <f>+AN43+AN42</f>
        <v>21115590.5</v>
      </c>
      <c r="AO44" s="39">
        <f t="shared" ref="AO44:AV44" si="13">+AO43+AO42</f>
        <v>23185419.799999997</v>
      </c>
      <c r="AP44" s="39">
        <f t="shared" si="13"/>
        <v>24752357.199999999</v>
      </c>
      <c r="AQ44" s="39">
        <f t="shared" si="13"/>
        <v>26159678.300000001</v>
      </c>
      <c r="AR44" s="39">
        <f t="shared" si="13"/>
        <v>26855847.299999997</v>
      </c>
      <c r="AS44" s="39">
        <f t="shared" si="13"/>
        <v>27983892.800000001</v>
      </c>
      <c r="AT44" s="39">
        <f t="shared" si="13"/>
        <v>29928505.5</v>
      </c>
      <c r="AU44" s="39">
        <f t="shared" si="13"/>
        <v>32543623.699999999</v>
      </c>
      <c r="AV44" s="39">
        <f t="shared" si="13"/>
        <v>32115749.899999999</v>
      </c>
      <c r="AW44" s="39">
        <f>+AW43+AW42</f>
        <v>28366405.100000001</v>
      </c>
    </row>
    <row r="45" spans="1:49" x14ac:dyDescent="0.3">
      <c r="A45" s="20" t="s">
        <v>160</v>
      </c>
      <c r="B45" s="21" t="s">
        <v>161</v>
      </c>
      <c r="C45" s="23">
        <v>23924.5</v>
      </c>
      <c r="D45" s="23">
        <v>29522.400000000001</v>
      </c>
      <c r="E45" s="23">
        <v>34010.5</v>
      </c>
      <c r="F45" s="23">
        <v>42646</v>
      </c>
      <c r="G45" s="23">
        <v>48793.2</v>
      </c>
      <c r="H45" s="23">
        <v>56216.6</v>
      </c>
      <c r="I45" s="23">
        <v>67816.5</v>
      </c>
      <c r="J45" s="23">
        <v>84570.3</v>
      </c>
      <c r="K45" s="23">
        <v>92648.5</v>
      </c>
      <c r="L45" s="23">
        <v>103048</v>
      </c>
      <c r="M45" s="23">
        <v>122372.5</v>
      </c>
      <c r="N45" s="23">
        <v>136423.1</v>
      </c>
      <c r="O45" s="23">
        <v>152195.1</v>
      </c>
      <c r="P45" s="23">
        <v>149865.70000000001</v>
      </c>
      <c r="Q45" s="23">
        <v>208875.7</v>
      </c>
      <c r="R45" s="23">
        <v>257269.8</v>
      </c>
      <c r="S45" s="23">
        <v>305042.3</v>
      </c>
      <c r="T45" s="38">
        <v>410049.9</v>
      </c>
      <c r="U45" s="23">
        <v>538844.5</v>
      </c>
      <c r="V45" s="37">
        <v>639067.6</v>
      </c>
      <c r="W45" s="37">
        <v>826754.5</v>
      </c>
      <c r="X45" s="37">
        <v>1103081.8999999999</v>
      </c>
      <c r="Y45" s="37">
        <v>1319393.2</v>
      </c>
      <c r="Z45" s="37">
        <v>1411669.5</v>
      </c>
      <c r="AA45" s="37">
        <v>1531502.9</v>
      </c>
      <c r="AB45" s="37">
        <v>1642338.5</v>
      </c>
      <c r="AC45" s="37">
        <v>1684862.8</v>
      </c>
      <c r="AD45" s="37">
        <v>1817277.4</v>
      </c>
      <c r="AE45" s="37">
        <v>1955242</v>
      </c>
      <c r="AF45" s="37">
        <v>2090638</v>
      </c>
      <c r="AG45" s="37">
        <v>2333218.5</v>
      </c>
      <c r="AH45" s="37">
        <v>2510479.4</v>
      </c>
      <c r="AI45" s="37">
        <v>2647004.7000000002</v>
      </c>
      <c r="AJ45" s="37">
        <v>2908907</v>
      </c>
      <c r="AK45" s="37">
        <v>3274309.9</v>
      </c>
      <c r="AL45" s="37">
        <v>3677560.6</v>
      </c>
      <c r="AM45" s="37">
        <v>4043142.1</v>
      </c>
      <c r="AN45" s="23">
        <v>4470710.0999999996</v>
      </c>
      <c r="AO45" s="23">
        <v>5123908.5</v>
      </c>
      <c r="AP45" s="23">
        <v>5674376.5</v>
      </c>
      <c r="AQ45" s="23">
        <v>6162718.5999999996</v>
      </c>
      <c r="AR45" s="23">
        <v>6745316.4000000004</v>
      </c>
      <c r="AS45" s="15">
        <v>7330482</v>
      </c>
      <c r="AT45" s="15">
        <v>7913253.7999999998</v>
      </c>
      <c r="AU45" s="15">
        <v>8438416.6999999993</v>
      </c>
      <c r="AV45" s="11">
        <v>8749762.1999999993</v>
      </c>
      <c r="AW45" s="15">
        <v>8688577.8000000007</v>
      </c>
    </row>
    <row r="46" spans="1:49" x14ac:dyDescent="0.3">
      <c r="A46" s="20" t="s">
        <v>162</v>
      </c>
      <c r="B46" s="21" t="s">
        <v>163</v>
      </c>
      <c r="C46" s="23">
        <v>1349.7</v>
      </c>
      <c r="D46" s="23">
        <v>1889.5</v>
      </c>
      <c r="E46" s="23">
        <v>2197.4</v>
      </c>
      <c r="F46" s="23">
        <v>3099.1</v>
      </c>
      <c r="G46" s="23">
        <v>3777.6</v>
      </c>
      <c r="H46" s="23">
        <v>4246.2</v>
      </c>
      <c r="I46" s="23">
        <v>5407.5</v>
      </c>
      <c r="J46" s="23">
        <v>6360.7</v>
      </c>
      <c r="K46" s="23">
        <v>6908.7</v>
      </c>
      <c r="L46" s="23">
        <v>7410</v>
      </c>
      <c r="M46" s="23">
        <v>9433.6</v>
      </c>
      <c r="N46" s="23">
        <v>229.2</v>
      </c>
      <c r="O46" s="23">
        <v>323.89999999999998</v>
      </c>
      <c r="P46" s="23">
        <v>265.89999999999998</v>
      </c>
      <c r="Q46" s="23">
        <v>421.4</v>
      </c>
      <c r="R46" s="23">
        <v>810.1</v>
      </c>
      <c r="S46" s="23">
        <v>15462.7</v>
      </c>
      <c r="T46" s="43">
        <v>25774.2</v>
      </c>
      <c r="U46" s="23">
        <v>35654.400000000001</v>
      </c>
      <c r="V46" s="37">
        <v>43500</v>
      </c>
      <c r="W46" s="37">
        <v>58486.7</v>
      </c>
      <c r="X46" s="37">
        <v>85906.6</v>
      </c>
      <c r="Y46" s="37">
        <v>101627.5</v>
      </c>
      <c r="Z46" s="37">
        <v>123985.60000000001</v>
      </c>
      <c r="AA46" s="37">
        <v>135519.1</v>
      </c>
      <c r="AB46" s="37">
        <v>151702.79999999999</v>
      </c>
      <c r="AC46" s="37">
        <v>156835.4</v>
      </c>
      <c r="AD46" s="37">
        <v>173334.5</v>
      </c>
      <c r="AE46" s="37">
        <v>218828.7</v>
      </c>
      <c r="AF46" s="37">
        <v>243281</v>
      </c>
      <c r="AG46" s="37">
        <v>260310.7</v>
      </c>
      <c r="AH46" s="37">
        <v>251126.9</v>
      </c>
      <c r="AI46" s="37">
        <v>299672.90000000002</v>
      </c>
      <c r="AJ46" s="37">
        <v>308436.90000000002</v>
      </c>
      <c r="AK46" s="37">
        <v>397321.8</v>
      </c>
      <c r="AL46" s="37">
        <v>424295.7</v>
      </c>
      <c r="AM46" s="37">
        <v>492006.8</v>
      </c>
      <c r="AN46" s="23">
        <v>641863.1</v>
      </c>
      <c r="AO46" s="23">
        <v>652893.9</v>
      </c>
      <c r="AP46" s="23">
        <v>642260</v>
      </c>
      <c r="AQ46" s="23">
        <v>680647.9</v>
      </c>
      <c r="AR46" s="23">
        <v>712707.4</v>
      </c>
      <c r="AS46" s="15">
        <v>619539.80000000005</v>
      </c>
      <c r="AT46" s="15">
        <v>529164.9</v>
      </c>
      <c r="AU46" s="15">
        <v>539020.4</v>
      </c>
      <c r="AV46" s="11">
        <v>607032.30000000005</v>
      </c>
      <c r="AW46" s="15">
        <v>503099.1</v>
      </c>
    </row>
    <row r="47" spans="1:49" x14ac:dyDescent="0.3">
      <c r="A47" s="20" t="s">
        <v>164</v>
      </c>
      <c r="B47" s="21" t="s">
        <v>165</v>
      </c>
      <c r="C47" s="23">
        <v>43.3</v>
      </c>
      <c r="D47" s="23">
        <v>44.8</v>
      </c>
      <c r="E47" s="23">
        <v>77.2</v>
      </c>
      <c r="F47" s="23">
        <v>73.400000000000006</v>
      </c>
      <c r="G47" s="23">
        <v>73.099999999999994</v>
      </c>
      <c r="H47" s="23">
        <v>83.6</v>
      </c>
      <c r="I47" s="23">
        <v>104.3</v>
      </c>
      <c r="J47" s="23">
        <v>119.6</v>
      </c>
      <c r="K47" s="23">
        <v>139.19999999999999</v>
      </c>
      <c r="L47" s="23">
        <v>165</v>
      </c>
      <c r="M47" s="23">
        <v>542.6</v>
      </c>
      <c r="N47" s="23">
        <v>10071.1</v>
      </c>
      <c r="O47" s="23">
        <v>10531.7</v>
      </c>
      <c r="P47" s="23">
        <v>10641.1</v>
      </c>
      <c r="Q47" s="23">
        <v>12003.2</v>
      </c>
      <c r="R47" s="23">
        <v>12641.6</v>
      </c>
      <c r="S47" s="23">
        <v>581.79999999999995</v>
      </c>
      <c r="T47" s="38">
        <v>594.79999999999995</v>
      </c>
      <c r="U47" s="23">
        <v>613.4</v>
      </c>
      <c r="V47" s="37">
        <v>633.70000000000005</v>
      </c>
      <c r="W47" s="37">
        <v>649.29999999999995</v>
      </c>
      <c r="X47" s="37">
        <v>711.1</v>
      </c>
      <c r="Y47" s="37">
        <v>947.2</v>
      </c>
      <c r="Z47" s="37">
        <v>1180.7</v>
      </c>
      <c r="AA47" s="37">
        <v>1678.1</v>
      </c>
      <c r="AB47" s="37">
        <v>1950.7</v>
      </c>
      <c r="AC47" s="37">
        <v>2025.4</v>
      </c>
      <c r="AD47" s="37">
        <v>2103.6999999999998</v>
      </c>
      <c r="AE47" s="37">
        <v>2168.5</v>
      </c>
      <c r="AF47" s="37">
        <v>2247</v>
      </c>
      <c r="AG47" s="37">
        <v>2476</v>
      </c>
      <c r="AH47" s="37">
        <v>2824.8</v>
      </c>
      <c r="AI47" s="37">
        <v>3158.4</v>
      </c>
      <c r="AJ47" s="37">
        <v>3205.1</v>
      </c>
      <c r="AK47" s="37">
        <v>3378.9</v>
      </c>
      <c r="AL47" s="37">
        <v>3743.9</v>
      </c>
      <c r="AM47" s="37">
        <v>3991</v>
      </c>
      <c r="AN47" s="23">
        <v>5365.1</v>
      </c>
      <c r="AO47" s="23">
        <v>5417.4</v>
      </c>
      <c r="AP47" s="23">
        <v>5928.5</v>
      </c>
      <c r="AQ47" s="23">
        <v>6282.4</v>
      </c>
      <c r="AR47" s="23">
        <v>6899.3</v>
      </c>
      <c r="AS47" s="15">
        <v>7546.3</v>
      </c>
      <c r="AT47" s="15">
        <v>8196.5</v>
      </c>
      <c r="AU47" s="15">
        <v>8711.7999999999993</v>
      </c>
      <c r="AV47" s="11">
        <v>9173.7999999999993</v>
      </c>
      <c r="AW47" s="15">
        <v>9523.1</v>
      </c>
    </row>
    <row r="48" spans="1:49" x14ac:dyDescent="0.3">
      <c r="A48" s="20" t="s">
        <v>166</v>
      </c>
      <c r="B48" s="21" t="s">
        <v>167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180</v>
      </c>
      <c r="O48" s="23">
        <v>200</v>
      </c>
      <c r="P48" s="23">
        <v>230</v>
      </c>
      <c r="Q48" s="23">
        <v>254.7</v>
      </c>
      <c r="R48" s="23">
        <v>565.5</v>
      </c>
      <c r="S48" s="23">
        <v>1019</v>
      </c>
      <c r="T48" s="38">
        <v>1261.3</v>
      </c>
      <c r="U48" s="23">
        <v>1902.2</v>
      </c>
      <c r="V48" s="37">
        <v>2453.4</v>
      </c>
      <c r="W48" s="37">
        <v>3048.3</v>
      </c>
      <c r="X48" s="37">
        <v>3953.1</v>
      </c>
      <c r="Y48" s="37">
        <v>5125.1000000000004</v>
      </c>
      <c r="Z48" s="37">
        <v>5634.3</v>
      </c>
      <c r="AA48" s="37">
        <v>5536.9</v>
      </c>
      <c r="AB48" s="37">
        <v>5356.7</v>
      </c>
      <c r="AC48" s="37">
        <v>5770.1</v>
      </c>
      <c r="AD48" s="37">
        <v>7332.4</v>
      </c>
      <c r="AE48" s="37">
        <v>14172.7</v>
      </c>
      <c r="AF48" s="37">
        <v>15375.3</v>
      </c>
      <c r="AG48" s="37">
        <v>18650.3</v>
      </c>
      <c r="AH48" s="37">
        <v>22647.200000000001</v>
      </c>
      <c r="AI48" s="37">
        <v>22770.3</v>
      </c>
      <c r="AJ48" s="37">
        <v>33653.199999999997</v>
      </c>
      <c r="AK48" s="37">
        <v>41990.9</v>
      </c>
      <c r="AL48" s="37">
        <v>50465.7</v>
      </c>
      <c r="AM48" s="37">
        <v>55091.3</v>
      </c>
      <c r="AN48" s="23">
        <v>67513.899999999994</v>
      </c>
      <c r="AO48" s="23">
        <v>74103.199999999997</v>
      </c>
      <c r="AP48" s="23">
        <v>82891.3</v>
      </c>
      <c r="AQ48" s="23">
        <v>86325.3</v>
      </c>
      <c r="AR48" s="23">
        <v>92445.7</v>
      </c>
      <c r="AS48" s="15">
        <v>87617.5</v>
      </c>
      <c r="AT48" s="15">
        <v>88733.2</v>
      </c>
      <c r="AU48" s="15">
        <v>98781.5</v>
      </c>
      <c r="AV48" s="11">
        <v>101098.5</v>
      </c>
      <c r="AW48" s="15">
        <v>92965.8</v>
      </c>
    </row>
    <row r="49" spans="1:49" x14ac:dyDescent="0.3">
      <c r="A49" s="20" t="s">
        <v>168</v>
      </c>
      <c r="B49" s="21" t="s">
        <v>169</v>
      </c>
      <c r="C49" s="23">
        <v>16964.400000000001</v>
      </c>
      <c r="D49" s="23">
        <v>23975</v>
      </c>
      <c r="E49" s="23">
        <v>31358.1</v>
      </c>
      <c r="F49" s="23">
        <v>38433.4</v>
      </c>
      <c r="G49" s="23">
        <v>50789.7</v>
      </c>
      <c r="H49" s="23">
        <v>50374.6</v>
      </c>
      <c r="I49" s="23">
        <v>54880.800000000003</v>
      </c>
      <c r="J49" s="23">
        <v>63044.9</v>
      </c>
      <c r="K49" s="23">
        <v>71487.600000000006</v>
      </c>
      <c r="L49" s="23">
        <v>80319</v>
      </c>
      <c r="M49" s="23">
        <v>87482.2</v>
      </c>
      <c r="N49" s="23">
        <v>92765.4</v>
      </c>
      <c r="O49" s="23">
        <v>101333.3</v>
      </c>
      <c r="P49" s="23">
        <v>92880.2</v>
      </c>
      <c r="Q49" s="23">
        <v>91743.4</v>
      </c>
      <c r="R49" s="23">
        <v>115796.1</v>
      </c>
      <c r="S49" s="23">
        <v>141876.6</v>
      </c>
      <c r="T49" s="38">
        <v>215778.6</v>
      </c>
      <c r="U49" s="23">
        <v>277973.7</v>
      </c>
      <c r="V49" s="37">
        <v>324134.90000000002</v>
      </c>
      <c r="W49" s="37">
        <v>407545.1</v>
      </c>
      <c r="X49" s="37">
        <v>541826</v>
      </c>
      <c r="Y49" s="37">
        <v>639447.1</v>
      </c>
      <c r="Z49" s="37">
        <v>638119.69999999995</v>
      </c>
      <c r="AA49" s="37">
        <v>728754.1</v>
      </c>
      <c r="AB49" s="37">
        <v>789798.6</v>
      </c>
      <c r="AC49" s="37">
        <v>852628.7</v>
      </c>
      <c r="AD49" s="37">
        <v>965462.5</v>
      </c>
      <c r="AE49" s="37">
        <v>1111309.3</v>
      </c>
      <c r="AF49" s="37">
        <v>1265164.5</v>
      </c>
      <c r="AG49" s="37">
        <v>1476902.6</v>
      </c>
      <c r="AH49" s="37">
        <v>1691640.3</v>
      </c>
      <c r="AI49" s="37">
        <v>1969457.9</v>
      </c>
      <c r="AJ49" s="37">
        <v>2462124.4</v>
      </c>
      <c r="AK49" s="37">
        <v>3228343.2</v>
      </c>
      <c r="AL49" s="37">
        <v>3811419.1</v>
      </c>
      <c r="AM49" s="37">
        <v>4350922.3</v>
      </c>
      <c r="AN49" s="23">
        <v>4620306.8</v>
      </c>
      <c r="AO49" s="23">
        <v>4992412</v>
      </c>
      <c r="AP49" s="23">
        <v>5690894.4000000004</v>
      </c>
      <c r="AQ49" s="23">
        <v>6446692.2000000002</v>
      </c>
      <c r="AR49" s="23">
        <v>7062259.9000000004</v>
      </c>
      <c r="AS49" s="15">
        <v>7544331.0999999996</v>
      </c>
      <c r="AT49" s="15">
        <v>7697957.7000000002</v>
      </c>
      <c r="AU49" s="15">
        <v>8211268.7000000002</v>
      </c>
      <c r="AV49" s="11">
        <v>7868182.4000000004</v>
      </c>
      <c r="AW49" s="15">
        <v>7091577.7999999998</v>
      </c>
    </row>
    <row r="50" spans="1:49" x14ac:dyDescent="0.3">
      <c r="A50" s="20" t="s">
        <v>170</v>
      </c>
      <c r="B50" s="21" t="s">
        <v>171</v>
      </c>
      <c r="C50" s="23">
        <v>5110.8</v>
      </c>
      <c r="D50" s="23">
        <v>3862.6</v>
      </c>
      <c r="E50" s="23">
        <v>568.4</v>
      </c>
      <c r="F50" s="23">
        <v>2380.6</v>
      </c>
      <c r="G50" s="23">
        <v>3832</v>
      </c>
      <c r="H50" s="23">
        <v>4056.7</v>
      </c>
      <c r="I50" s="23">
        <v>8631.2000000000007</v>
      </c>
      <c r="J50" s="23">
        <v>7790.8</v>
      </c>
      <c r="K50" s="23">
        <v>5854.8</v>
      </c>
      <c r="L50" s="23">
        <v>7500</v>
      </c>
      <c r="M50" s="23">
        <v>5049.3</v>
      </c>
      <c r="N50" s="23">
        <v>4000</v>
      </c>
      <c r="O50" s="23">
        <v>-2000</v>
      </c>
      <c r="P50" s="23">
        <v>1000</v>
      </c>
      <c r="Q50" s="23">
        <v>6296.8</v>
      </c>
      <c r="R50" s="23">
        <v>12969.9</v>
      </c>
      <c r="S50" s="23">
        <v>18340.400000000001</v>
      </c>
      <c r="T50" s="38">
        <v>50955.3</v>
      </c>
      <c r="U50" s="23">
        <v>41837.4</v>
      </c>
      <c r="V50" s="37">
        <v>12068.1</v>
      </c>
      <c r="W50" s="37">
        <v>60396.1</v>
      </c>
      <c r="X50" s="37">
        <v>91205.4</v>
      </c>
      <c r="Y50" s="37">
        <v>5194.3</v>
      </c>
      <c r="Z50" s="37">
        <v>9339.2999999999993</v>
      </c>
      <c r="AA50" s="37">
        <v>45201.3</v>
      </c>
      <c r="AB50" s="37">
        <v>60152.800000000003</v>
      </c>
      <c r="AC50" s="37">
        <v>119032.4</v>
      </c>
      <c r="AD50" s="37">
        <v>169139.4</v>
      </c>
      <c r="AE50" s="37">
        <v>275073.09999999998</v>
      </c>
      <c r="AF50" s="37">
        <v>328424.5</v>
      </c>
      <c r="AG50" s="37">
        <v>568511.4</v>
      </c>
      <c r="AH50" s="37">
        <v>702212.6</v>
      </c>
      <c r="AI50" s="37">
        <v>595524.80000000005</v>
      </c>
      <c r="AJ50" s="37">
        <v>761767</v>
      </c>
      <c r="AK50" s="37">
        <v>896307.4</v>
      </c>
      <c r="AL50" s="37">
        <v>861238.3</v>
      </c>
      <c r="AM50" s="37">
        <v>617217.69999999995</v>
      </c>
      <c r="AN50" s="23">
        <v>931535.1</v>
      </c>
      <c r="AO50" s="23">
        <v>1354987.5</v>
      </c>
      <c r="AP50" s="23">
        <v>1532737.4</v>
      </c>
      <c r="AQ50" s="23">
        <v>1401697.9</v>
      </c>
      <c r="AR50" s="23">
        <v>1424541.1</v>
      </c>
      <c r="AS50" s="15">
        <v>1349202.9</v>
      </c>
      <c r="AT50" s="15">
        <v>1465243.6</v>
      </c>
      <c r="AU50" s="15">
        <v>1388104</v>
      </c>
      <c r="AV50" s="11">
        <v>1294144</v>
      </c>
      <c r="AW50" s="15">
        <v>602384.49800000002</v>
      </c>
    </row>
    <row r="51" spans="1:49" x14ac:dyDescent="0.3">
      <c r="A51" s="20" t="s">
        <v>172</v>
      </c>
      <c r="B51" s="21" t="s">
        <v>173</v>
      </c>
      <c r="C51" s="23">
        <v>21403.1</v>
      </c>
      <c r="D51" s="23">
        <v>20714.099999999999</v>
      </c>
      <c r="E51" s="23">
        <v>24362.799999999999</v>
      </c>
      <c r="F51" s="23">
        <v>26553.5</v>
      </c>
      <c r="G51" s="23">
        <v>26689.4</v>
      </c>
      <c r="H51" s="23">
        <v>39908.300000000003</v>
      </c>
      <c r="I51" s="23">
        <v>55802.2</v>
      </c>
      <c r="J51" s="23">
        <v>66181.8</v>
      </c>
      <c r="K51" s="23">
        <v>64223.3</v>
      </c>
      <c r="L51" s="23">
        <v>65343.9</v>
      </c>
      <c r="M51" s="23">
        <v>67688</v>
      </c>
      <c r="N51" s="23">
        <v>68629.8</v>
      </c>
      <c r="O51" s="23">
        <v>38714.199999999997</v>
      </c>
      <c r="P51" s="23">
        <v>45834</v>
      </c>
      <c r="Q51" s="23">
        <v>49897.5</v>
      </c>
      <c r="R51" s="23">
        <v>78057.899999999994</v>
      </c>
      <c r="S51" s="23">
        <v>129593</v>
      </c>
      <c r="T51" s="38">
        <v>246532.5</v>
      </c>
      <c r="U51" s="23">
        <v>266289.90000000002</v>
      </c>
      <c r="V51" s="37">
        <v>252299.4</v>
      </c>
      <c r="W51" s="37">
        <v>342567.2</v>
      </c>
      <c r="X51" s="37">
        <v>533047.1</v>
      </c>
      <c r="Y51" s="37">
        <v>781687.8</v>
      </c>
      <c r="Z51" s="37">
        <v>837217.3</v>
      </c>
      <c r="AA51" s="37">
        <v>652257.30000000005</v>
      </c>
      <c r="AB51" s="37">
        <v>911556.4</v>
      </c>
      <c r="AC51" s="37">
        <v>1734750.7</v>
      </c>
      <c r="AD51" s="37">
        <v>1550898.4</v>
      </c>
      <c r="AE51" s="37">
        <v>1605789.6</v>
      </c>
      <c r="AF51" s="37">
        <v>2008951.3</v>
      </c>
      <c r="AG51" s="37">
        <v>2462919.6</v>
      </c>
      <c r="AH51" s="37">
        <v>3569649.3</v>
      </c>
      <c r="AI51" s="37">
        <v>4149706.9</v>
      </c>
      <c r="AJ51" s="37">
        <v>4402231.8</v>
      </c>
      <c r="AK51" s="37">
        <v>5298034</v>
      </c>
      <c r="AL51" s="37">
        <v>3525855.1</v>
      </c>
      <c r="AM51" s="37">
        <v>4610102.5</v>
      </c>
      <c r="AN51" s="23">
        <v>5658617.0999999996</v>
      </c>
      <c r="AO51" s="23">
        <v>5979809.5</v>
      </c>
      <c r="AP51" s="23">
        <v>5528756.9000000004</v>
      </c>
      <c r="AQ51" s="23">
        <v>5206330.2</v>
      </c>
      <c r="AR51" s="23">
        <v>3872626.5</v>
      </c>
      <c r="AS51" s="15">
        <v>3655739.6</v>
      </c>
      <c r="AT51" s="15">
        <v>4272105.2</v>
      </c>
      <c r="AU51" s="15">
        <v>5273974.8</v>
      </c>
      <c r="AV51" s="11">
        <v>4656498.7</v>
      </c>
      <c r="AW51" s="15">
        <v>3183349.6</v>
      </c>
    </row>
    <row r="52" spans="1:49" x14ac:dyDescent="0.3">
      <c r="A52" s="20" t="s">
        <v>174</v>
      </c>
      <c r="B52" s="24" t="s">
        <v>156</v>
      </c>
      <c r="C52" s="39">
        <f t="shared" ref="C52:AM52" si="14">SUM(C45:C51)</f>
        <v>68795.8</v>
      </c>
      <c r="D52" s="39">
        <f t="shared" si="14"/>
        <v>80008.399999999994</v>
      </c>
      <c r="E52" s="39">
        <f t="shared" si="14"/>
        <v>92574.399999999994</v>
      </c>
      <c r="F52" s="39">
        <f t="shared" si="14"/>
        <v>113186</v>
      </c>
      <c r="G52" s="39">
        <f t="shared" si="14"/>
        <v>133955</v>
      </c>
      <c r="H52" s="39">
        <f t="shared" si="14"/>
        <v>154886</v>
      </c>
      <c r="I52" s="39">
        <f t="shared" si="14"/>
        <v>192642.5</v>
      </c>
      <c r="J52" s="39">
        <f t="shared" si="14"/>
        <v>228068.09999999998</v>
      </c>
      <c r="K52" s="39">
        <f t="shared" si="14"/>
        <v>241262.09999999998</v>
      </c>
      <c r="L52" s="39">
        <f t="shared" si="14"/>
        <v>263785.90000000002</v>
      </c>
      <c r="M52" s="39">
        <f t="shared" si="14"/>
        <v>292568.2</v>
      </c>
      <c r="N52" s="39">
        <f t="shared" si="14"/>
        <v>312298.60000000003</v>
      </c>
      <c r="O52" s="39">
        <f t="shared" si="14"/>
        <v>301298.2</v>
      </c>
      <c r="P52" s="39">
        <f t="shared" si="14"/>
        <v>300716.90000000002</v>
      </c>
      <c r="Q52" s="39">
        <f t="shared" si="14"/>
        <v>369492.7</v>
      </c>
      <c r="R52" s="39">
        <f t="shared" si="14"/>
        <v>478110.9</v>
      </c>
      <c r="S52" s="39">
        <f t="shared" si="14"/>
        <v>611915.80000000005</v>
      </c>
      <c r="T52" s="41">
        <f t="shared" si="14"/>
        <v>950946.60000000009</v>
      </c>
      <c r="U52" s="39">
        <f t="shared" si="14"/>
        <v>1163115.5</v>
      </c>
      <c r="V52" s="40">
        <v>1274157.1000000001</v>
      </c>
      <c r="W52" s="40">
        <f t="shared" si="14"/>
        <v>1699447.2</v>
      </c>
      <c r="X52" s="40">
        <f t="shared" si="14"/>
        <v>2359731.2000000002</v>
      </c>
      <c r="Y52" s="40">
        <f t="shared" si="14"/>
        <v>2853422.2</v>
      </c>
      <c r="Z52" s="40">
        <f t="shared" si="14"/>
        <v>3027146.3999999994</v>
      </c>
      <c r="AA52" s="40">
        <f t="shared" si="14"/>
        <v>3100449.7</v>
      </c>
      <c r="AB52" s="40">
        <f t="shared" si="14"/>
        <v>3562856.4999999995</v>
      </c>
      <c r="AC52" s="40">
        <f t="shared" si="14"/>
        <v>4555905.5</v>
      </c>
      <c r="AD52" s="40">
        <f t="shared" si="14"/>
        <v>4685548.3</v>
      </c>
      <c r="AE52" s="40">
        <f t="shared" si="14"/>
        <v>5182583.9000000004</v>
      </c>
      <c r="AF52" s="40">
        <f t="shared" si="14"/>
        <v>5954081.5999999996</v>
      </c>
      <c r="AG52" s="40">
        <f t="shared" si="14"/>
        <v>7122989.0999999996</v>
      </c>
      <c r="AH52" s="40">
        <f t="shared" si="14"/>
        <v>8750580.5</v>
      </c>
      <c r="AI52" s="40">
        <f t="shared" si="14"/>
        <v>9687295.8999999985</v>
      </c>
      <c r="AJ52" s="40">
        <f t="shared" si="14"/>
        <v>10880325.399999999</v>
      </c>
      <c r="AK52" s="40">
        <f t="shared" si="14"/>
        <v>13139686.1</v>
      </c>
      <c r="AL52" s="40">
        <f t="shared" si="14"/>
        <v>12354578.4</v>
      </c>
      <c r="AM52" s="40">
        <f t="shared" si="14"/>
        <v>14172473.699999999</v>
      </c>
      <c r="AN52" s="39">
        <f>SUM(AN45:AN51)</f>
        <v>16395911.199999999</v>
      </c>
      <c r="AO52" s="39">
        <f t="shared" ref="AO52:AW52" si="15">SUM(AO45:AO51)</f>
        <v>18183532</v>
      </c>
      <c r="AP52" s="39">
        <f t="shared" si="15"/>
        <v>19157845</v>
      </c>
      <c r="AQ52" s="39">
        <f t="shared" si="15"/>
        <v>19990694.5</v>
      </c>
      <c r="AR52" s="39">
        <f t="shared" si="15"/>
        <v>19916796.300000001</v>
      </c>
      <c r="AS52" s="39">
        <f t="shared" si="15"/>
        <v>20594459.199999999</v>
      </c>
      <c r="AT52" s="39">
        <f t="shared" si="15"/>
        <v>21974654.899999999</v>
      </c>
      <c r="AU52" s="39">
        <f t="shared" si="15"/>
        <v>23958277.900000002</v>
      </c>
      <c r="AV52" s="39">
        <f t="shared" si="15"/>
        <v>23285891.900000002</v>
      </c>
      <c r="AW52" s="39">
        <f t="shared" si="15"/>
        <v>20171477.698000003</v>
      </c>
    </row>
    <row r="53" spans="1:49" x14ac:dyDescent="0.3">
      <c r="A53" s="20" t="s">
        <v>175</v>
      </c>
      <c r="B53" s="21" t="s">
        <v>146</v>
      </c>
      <c r="C53" s="23">
        <v>25131.7</v>
      </c>
      <c r="D53" s="23">
        <v>32736.6</v>
      </c>
      <c r="E53" s="23">
        <v>39526.5</v>
      </c>
      <c r="F53" s="23">
        <v>43335.6</v>
      </c>
      <c r="G53" s="23">
        <v>51190.5</v>
      </c>
      <c r="H53" s="23">
        <v>62621.8</v>
      </c>
      <c r="I53" s="23">
        <v>74585.100000000006</v>
      </c>
      <c r="J53" s="23">
        <v>91518.9</v>
      </c>
      <c r="K53" s="23">
        <v>89094.9</v>
      </c>
      <c r="L53" s="23">
        <v>110587.7</v>
      </c>
      <c r="M53" s="23">
        <v>118177</v>
      </c>
      <c r="N53" s="23">
        <v>124687.1</v>
      </c>
      <c r="O53" s="23">
        <v>134604</v>
      </c>
      <c r="P53" s="23">
        <v>150390.70000000001</v>
      </c>
      <c r="Q53" s="23">
        <v>150767.4</v>
      </c>
      <c r="R53" s="23">
        <v>180222.7</v>
      </c>
      <c r="S53" s="23">
        <v>234295.9</v>
      </c>
      <c r="T53" s="38">
        <v>345015</v>
      </c>
      <c r="U53" s="23">
        <v>438768.8</v>
      </c>
      <c r="V53" s="37">
        <v>565995.4</v>
      </c>
      <c r="W53" s="37">
        <v>729738.5</v>
      </c>
      <c r="X53" s="37">
        <v>877897.9</v>
      </c>
      <c r="Y53" s="37">
        <v>1106664.1000000001</v>
      </c>
      <c r="Z53" s="37">
        <v>1197806.3999999999</v>
      </c>
      <c r="AA53" s="37">
        <v>1362237.9</v>
      </c>
      <c r="AB53" s="37">
        <v>1573882.2</v>
      </c>
      <c r="AC53" s="37">
        <v>1685573</v>
      </c>
      <c r="AD53" s="37">
        <v>1782314.1</v>
      </c>
      <c r="AE53" s="37">
        <v>1905134.9</v>
      </c>
      <c r="AF53" s="37">
        <v>1992625.5</v>
      </c>
      <c r="AG53" s="37">
        <v>2203733.7999999998</v>
      </c>
      <c r="AH53" s="37">
        <v>2436874.7999999998</v>
      </c>
      <c r="AI53" s="37">
        <v>2862967.2</v>
      </c>
      <c r="AJ53" s="37">
        <v>3235754.4</v>
      </c>
      <c r="AK53" s="37">
        <v>3521893.9</v>
      </c>
      <c r="AL53" s="37">
        <v>3988521.2</v>
      </c>
      <c r="AM53" s="37">
        <v>4190101.4</v>
      </c>
      <c r="AN53" s="23">
        <v>4719679.4000000004</v>
      </c>
      <c r="AO53" s="23">
        <v>5001887.9000000004</v>
      </c>
      <c r="AP53" s="23">
        <v>5594512.2000000002</v>
      </c>
      <c r="AQ53" s="23">
        <v>6168983.7999999998</v>
      </c>
      <c r="AR53" s="23">
        <v>6939050.9000000004</v>
      </c>
      <c r="AS53" s="15">
        <v>7389433.5</v>
      </c>
      <c r="AT53" s="15">
        <v>7953850.7000000002</v>
      </c>
      <c r="AU53" s="15">
        <v>8585345.8000000007</v>
      </c>
      <c r="AV53" s="11">
        <v>8829858.0999999996</v>
      </c>
      <c r="AW53" s="15">
        <v>8194927.5</v>
      </c>
    </row>
    <row r="54" spans="1:49" s="17" customFormat="1" x14ac:dyDescent="0.3">
      <c r="A54" s="20" t="s">
        <v>176</v>
      </c>
      <c r="B54" s="24" t="s">
        <v>177</v>
      </c>
      <c r="C54" s="39">
        <f t="shared" ref="C54:AM54" si="16">+C53+C52</f>
        <v>93927.5</v>
      </c>
      <c r="D54" s="39">
        <f t="shared" si="16"/>
        <v>112745</v>
      </c>
      <c r="E54" s="39">
        <f t="shared" si="16"/>
        <v>132100.9</v>
      </c>
      <c r="F54" s="39">
        <f t="shared" si="16"/>
        <v>156521.60000000001</v>
      </c>
      <c r="G54" s="39">
        <f t="shared" si="16"/>
        <v>185145.5</v>
      </c>
      <c r="H54" s="39">
        <f t="shared" si="16"/>
        <v>217507.8</v>
      </c>
      <c r="I54" s="39">
        <f t="shared" si="16"/>
        <v>267227.59999999998</v>
      </c>
      <c r="J54" s="39">
        <f t="shared" si="16"/>
        <v>319587</v>
      </c>
      <c r="K54" s="39">
        <f t="shared" si="16"/>
        <v>330357</v>
      </c>
      <c r="L54" s="39">
        <f t="shared" si="16"/>
        <v>374373.60000000003</v>
      </c>
      <c r="M54" s="39">
        <f t="shared" si="16"/>
        <v>410745.2</v>
      </c>
      <c r="N54" s="39">
        <f t="shared" si="16"/>
        <v>436985.70000000007</v>
      </c>
      <c r="O54" s="39">
        <f t="shared" si="16"/>
        <v>435902.2</v>
      </c>
      <c r="P54" s="39">
        <f t="shared" si="16"/>
        <v>451107.60000000003</v>
      </c>
      <c r="Q54" s="39">
        <f t="shared" si="16"/>
        <v>520260.1</v>
      </c>
      <c r="R54" s="39">
        <f t="shared" si="16"/>
        <v>658333.60000000009</v>
      </c>
      <c r="S54" s="39">
        <f t="shared" si="16"/>
        <v>846211.70000000007</v>
      </c>
      <c r="T54" s="39">
        <f t="shared" si="16"/>
        <v>1295961.6000000001</v>
      </c>
      <c r="U54" s="39">
        <f t="shared" si="16"/>
        <v>1601884.3</v>
      </c>
      <c r="V54" s="39">
        <f t="shared" si="16"/>
        <v>1840152.5</v>
      </c>
      <c r="W54" s="40">
        <f t="shared" si="16"/>
        <v>2429185.7000000002</v>
      </c>
      <c r="X54" s="40">
        <f t="shared" si="16"/>
        <v>3237629.1</v>
      </c>
      <c r="Y54" s="40">
        <f t="shared" si="16"/>
        <v>3960086.3000000003</v>
      </c>
      <c r="Z54" s="41">
        <f t="shared" si="16"/>
        <v>4224952.7999999989</v>
      </c>
      <c r="AA54" s="40">
        <f t="shared" si="16"/>
        <v>4462687.5999999996</v>
      </c>
      <c r="AB54" s="40">
        <f t="shared" si="16"/>
        <v>5136738.6999999993</v>
      </c>
      <c r="AC54" s="40">
        <f t="shared" si="16"/>
        <v>6241478.5</v>
      </c>
      <c r="AD54" s="40">
        <f t="shared" si="16"/>
        <v>6467862.4000000004</v>
      </c>
      <c r="AE54" s="40">
        <f t="shared" si="16"/>
        <v>7087718.8000000007</v>
      </c>
      <c r="AF54" s="40">
        <f t="shared" si="16"/>
        <v>7946707.0999999996</v>
      </c>
      <c r="AG54" s="40">
        <f t="shared" si="16"/>
        <v>9326722.8999999985</v>
      </c>
      <c r="AH54" s="40">
        <f t="shared" si="16"/>
        <v>11187455.300000001</v>
      </c>
      <c r="AI54" s="40">
        <f t="shared" si="16"/>
        <v>12550263.099999998</v>
      </c>
      <c r="AJ54" s="40">
        <f t="shared" si="16"/>
        <v>14116079.799999999</v>
      </c>
      <c r="AK54" s="40">
        <f t="shared" si="16"/>
        <v>16661580</v>
      </c>
      <c r="AL54" s="40">
        <f t="shared" si="16"/>
        <v>16343099.600000001</v>
      </c>
      <c r="AM54" s="39">
        <f t="shared" si="16"/>
        <v>18362575.099999998</v>
      </c>
      <c r="AN54" s="39">
        <f>+AN53+AN52</f>
        <v>21115590.600000001</v>
      </c>
      <c r="AO54" s="39">
        <f t="shared" ref="AO54:AV54" si="17">+AO53+AO52</f>
        <v>23185419.899999999</v>
      </c>
      <c r="AP54" s="39">
        <f t="shared" si="17"/>
        <v>24752357.199999999</v>
      </c>
      <c r="AQ54" s="39">
        <f t="shared" si="17"/>
        <v>26159678.300000001</v>
      </c>
      <c r="AR54" s="39">
        <f t="shared" si="17"/>
        <v>26855847.200000003</v>
      </c>
      <c r="AS54" s="39">
        <f t="shared" si="17"/>
        <v>27983892.699999999</v>
      </c>
      <c r="AT54" s="39">
        <f t="shared" si="17"/>
        <v>29928505.599999998</v>
      </c>
      <c r="AU54" s="39">
        <f t="shared" si="17"/>
        <v>32543623.700000003</v>
      </c>
      <c r="AV54" s="39">
        <f t="shared" si="17"/>
        <v>32115750</v>
      </c>
      <c r="AW54" s="39">
        <f>+AW53+AW52</f>
        <v>28366405.198000003</v>
      </c>
    </row>
    <row r="55" spans="1:49" x14ac:dyDescent="0.3">
      <c r="A55" s="20"/>
      <c r="B55" s="28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37"/>
      <c r="X55" s="37"/>
      <c r="Y55" s="37"/>
      <c r="Z55" s="38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23"/>
      <c r="AN55" s="23"/>
      <c r="AO55" s="23"/>
      <c r="AP55" s="23"/>
      <c r="AQ55" s="23"/>
      <c r="AR55" s="23"/>
      <c r="AS55" s="23"/>
      <c r="AT55" s="23"/>
      <c r="AU55" s="23"/>
      <c r="AW55" s="23"/>
    </row>
    <row r="56" spans="1:49" x14ac:dyDescent="0.3">
      <c r="B56" s="44" t="s">
        <v>149</v>
      </c>
      <c r="C56" s="45">
        <f t="shared" ref="C56:AM56" si="18">+C54-C44</f>
        <v>0</v>
      </c>
      <c r="D56" s="45">
        <f t="shared" si="18"/>
        <v>0</v>
      </c>
      <c r="E56" s="45">
        <f t="shared" si="18"/>
        <v>0</v>
      </c>
      <c r="F56" s="45">
        <f t="shared" si="18"/>
        <v>0</v>
      </c>
      <c r="G56" s="45">
        <f t="shared" si="18"/>
        <v>0</v>
      </c>
      <c r="H56" s="45">
        <f t="shared" si="18"/>
        <v>0</v>
      </c>
      <c r="I56" s="45">
        <f t="shared" si="18"/>
        <v>0</v>
      </c>
      <c r="J56" s="45">
        <f t="shared" si="18"/>
        <v>0</v>
      </c>
      <c r="K56" s="45">
        <f t="shared" si="18"/>
        <v>0</v>
      </c>
      <c r="L56" s="45">
        <f t="shared" si="18"/>
        <v>0.1000000000349246</v>
      </c>
      <c r="M56" s="45">
        <f t="shared" si="18"/>
        <v>0</v>
      </c>
      <c r="N56" s="45">
        <f t="shared" si="18"/>
        <v>0</v>
      </c>
      <c r="O56" s="45">
        <f t="shared" si="18"/>
        <v>0</v>
      </c>
      <c r="P56" s="45">
        <f t="shared" si="18"/>
        <v>0.70000000001164153</v>
      </c>
      <c r="Q56" s="45">
        <f t="shared" si="18"/>
        <v>0</v>
      </c>
      <c r="R56" s="45">
        <f t="shared" si="18"/>
        <v>0</v>
      </c>
      <c r="S56" s="45">
        <f t="shared" si="18"/>
        <v>0</v>
      </c>
      <c r="T56" s="38">
        <f t="shared" si="18"/>
        <v>0</v>
      </c>
      <c r="U56" s="45">
        <f t="shared" si="18"/>
        <v>0</v>
      </c>
      <c r="V56" s="45">
        <f t="shared" si="18"/>
        <v>0</v>
      </c>
      <c r="W56" s="45">
        <f t="shared" si="18"/>
        <v>0</v>
      </c>
      <c r="X56" s="45">
        <f t="shared" si="18"/>
        <v>0</v>
      </c>
      <c r="Y56" s="45">
        <f t="shared" si="18"/>
        <v>0</v>
      </c>
      <c r="Z56" s="46">
        <f t="shared" si="18"/>
        <v>9.999999962747097E-2</v>
      </c>
      <c r="AA56" s="45">
        <f t="shared" si="18"/>
        <v>0</v>
      </c>
      <c r="AB56" s="45">
        <f t="shared" si="18"/>
        <v>-0.10000000055879354</v>
      </c>
      <c r="AC56" s="45">
        <f t="shared" si="18"/>
        <v>-0.10000000055879354</v>
      </c>
      <c r="AD56" s="45">
        <f t="shared" si="18"/>
        <v>0</v>
      </c>
      <c r="AE56" s="45">
        <f t="shared" si="18"/>
        <v>-9.999999962747097E-2</v>
      </c>
      <c r="AF56" s="45">
        <f t="shared" si="18"/>
        <v>0</v>
      </c>
      <c r="AG56" s="45">
        <f t="shared" si="18"/>
        <v>-0.10000000149011612</v>
      </c>
      <c r="AH56" s="45">
        <f t="shared" si="18"/>
        <v>0</v>
      </c>
      <c r="AI56" s="45">
        <f>+AI54-AI44</f>
        <v>0</v>
      </c>
      <c r="AJ56" s="45">
        <f t="shared" si="18"/>
        <v>0</v>
      </c>
      <c r="AK56" s="45">
        <f t="shared" si="18"/>
        <v>9.999999962747097E-2</v>
      </c>
      <c r="AL56" s="45">
        <f t="shared" si="18"/>
        <v>0</v>
      </c>
      <c r="AM56" s="45">
        <f t="shared" si="18"/>
        <v>0</v>
      </c>
      <c r="AN56" s="45">
        <f>+AN54-AN44</f>
        <v>0.10000000149011612</v>
      </c>
      <c r="AO56" s="45">
        <f t="shared" ref="AO56:AW56" si="19">+AO54-AO44</f>
        <v>0.10000000149011612</v>
      </c>
      <c r="AP56" s="45">
        <f t="shared" si="19"/>
        <v>0</v>
      </c>
      <c r="AQ56" s="45">
        <f t="shared" si="19"/>
        <v>0</v>
      </c>
      <c r="AR56" s="45">
        <f t="shared" si="19"/>
        <v>-9.9999994039535522E-2</v>
      </c>
      <c r="AS56" s="45">
        <f t="shared" si="19"/>
        <v>-0.10000000149011612</v>
      </c>
      <c r="AT56" s="45">
        <f t="shared" si="19"/>
        <v>9.9999997764825821E-2</v>
      </c>
      <c r="AU56" s="45">
        <f t="shared" si="19"/>
        <v>0</v>
      </c>
      <c r="AV56" s="45">
        <f t="shared" si="19"/>
        <v>0.10000000149011612</v>
      </c>
      <c r="AW56" s="45">
        <f t="shared" si="19"/>
        <v>9.8000001162290573E-2</v>
      </c>
    </row>
    <row r="57" spans="1:49" x14ac:dyDescent="0.3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7"/>
      <c r="V57" s="37"/>
      <c r="W57" s="37"/>
      <c r="X57" s="47"/>
      <c r="Y57" s="47"/>
      <c r="Z57" s="48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</row>
    <row r="58" spans="1:49" x14ac:dyDescent="0.3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8"/>
      <c r="U58" s="47"/>
      <c r="V58" s="48"/>
      <c r="W58" s="48"/>
      <c r="X58" s="47"/>
      <c r="Y58" s="47"/>
      <c r="Z58" s="48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</row>
    <row r="59" spans="1:49" x14ac:dyDescent="0.3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15"/>
      <c r="U59" s="47"/>
      <c r="V59" s="48"/>
      <c r="W59" s="48"/>
      <c r="X59" s="47"/>
      <c r="Y59" s="47"/>
      <c r="Z59" s="48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1:49" x14ac:dyDescent="0.3">
      <c r="B60" s="14" t="s">
        <v>178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8"/>
      <c r="U60" s="47"/>
      <c r="V60" s="48"/>
      <c r="W60" s="48"/>
      <c r="X60" s="47"/>
      <c r="Y60" s="47"/>
      <c r="Z60" s="48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1:49" x14ac:dyDescent="0.3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8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</row>
    <row r="62" spans="1:49" x14ac:dyDescent="0.3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</row>
    <row r="63" spans="1:49" x14ac:dyDescent="0.3">
      <c r="A63" s="17" t="s">
        <v>110</v>
      </c>
      <c r="B63" s="18" t="s">
        <v>111</v>
      </c>
      <c r="C63" s="19">
        <v>1974</v>
      </c>
      <c r="D63" s="19">
        <v>1975</v>
      </c>
      <c r="E63" s="19">
        <v>1976</v>
      </c>
      <c r="F63" s="19">
        <v>1977</v>
      </c>
      <c r="G63" s="19">
        <v>1978</v>
      </c>
      <c r="H63" s="19">
        <v>1979</v>
      </c>
      <c r="I63" s="19">
        <v>1980</v>
      </c>
      <c r="J63" s="19">
        <v>1981</v>
      </c>
      <c r="K63" s="19">
        <v>1982</v>
      </c>
      <c r="L63" s="19">
        <v>1983</v>
      </c>
      <c r="M63" s="19">
        <v>1984</v>
      </c>
      <c r="N63" s="19">
        <v>1985</v>
      </c>
      <c r="O63" s="19">
        <v>1986</v>
      </c>
      <c r="P63" s="19">
        <v>1987</v>
      </c>
      <c r="Q63" s="19">
        <v>1988</v>
      </c>
      <c r="R63" s="19">
        <v>1989</v>
      </c>
      <c r="S63" s="19">
        <v>1990</v>
      </c>
      <c r="T63" s="19">
        <v>1991</v>
      </c>
      <c r="U63" s="19">
        <v>1992</v>
      </c>
      <c r="V63" s="19">
        <v>1993</v>
      </c>
      <c r="W63" s="19">
        <v>1994</v>
      </c>
      <c r="X63" s="19">
        <v>1995</v>
      </c>
      <c r="Y63" s="19">
        <v>1996</v>
      </c>
      <c r="Z63" s="19">
        <v>1997</v>
      </c>
      <c r="AA63" s="19">
        <v>1998</v>
      </c>
      <c r="AB63" s="19">
        <v>1999</v>
      </c>
      <c r="AC63" s="19">
        <v>2000</v>
      </c>
      <c r="AD63" s="19">
        <v>2001</v>
      </c>
      <c r="AE63" s="19">
        <v>2002</v>
      </c>
      <c r="AF63" s="19">
        <v>2003</v>
      </c>
      <c r="AG63" s="19">
        <v>2004</v>
      </c>
      <c r="AH63" s="19">
        <v>2005</v>
      </c>
      <c r="AI63" s="19">
        <v>2006</v>
      </c>
      <c r="AJ63" s="19">
        <v>2007</v>
      </c>
      <c r="AK63" s="19">
        <v>2008</v>
      </c>
      <c r="AL63" s="19">
        <v>2009</v>
      </c>
      <c r="AM63" s="19">
        <v>2010</v>
      </c>
      <c r="AN63" s="19">
        <v>2011</v>
      </c>
      <c r="AO63" s="19">
        <v>2012</v>
      </c>
      <c r="AP63" s="19">
        <v>2013</v>
      </c>
      <c r="AQ63" s="19">
        <v>2014</v>
      </c>
      <c r="AR63" s="19">
        <v>2015</v>
      </c>
      <c r="AS63" s="19">
        <v>2016</v>
      </c>
      <c r="AT63" s="19">
        <v>2017</v>
      </c>
      <c r="AU63" s="19">
        <v>2018</v>
      </c>
      <c r="AV63" s="19">
        <v>2019</v>
      </c>
      <c r="AW63" s="19">
        <v>2020</v>
      </c>
    </row>
    <row r="64" spans="1:49" x14ac:dyDescent="0.3">
      <c r="A64" s="11" t="s">
        <v>179</v>
      </c>
      <c r="B64" s="21" t="s">
        <v>180</v>
      </c>
      <c r="C64" s="23">
        <v>23924.5</v>
      </c>
      <c r="D64" s="23">
        <v>29522.400000000001</v>
      </c>
      <c r="E64" s="23">
        <v>34010.5</v>
      </c>
      <c r="F64" s="23">
        <v>42646</v>
      </c>
      <c r="G64" s="23">
        <v>48793.2</v>
      </c>
      <c r="H64" s="23">
        <v>56216.6</v>
      </c>
      <c r="I64" s="23">
        <v>67816.5</v>
      </c>
      <c r="J64" s="23">
        <v>84570.3</v>
      </c>
      <c r="K64" s="23">
        <v>92648.5</v>
      </c>
      <c r="L64" s="23">
        <v>103048</v>
      </c>
      <c r="M64" s="23">
        <v>122372.5</v>
      </c>
      <c r="N64" s="23">
        <v>136421.1</v>
      </c>
      <c r="O64" s="23">
        <v>152195.1</v>
      </c>
      <c r="P64" s="23">
        <v>149865.70000000001</v>
      </c>
      <c r="Q64" s="23">
        <v>208875.7</v>
      </c>
      <c r="R64" s="23">
        <v>257269.8</v>
      </c>
      <c r="S64" s="37">
        <v>305042.3</v>
      </c>
      <c r="T64" s="37">
        <v>410049.9</v>
      </c>
      <c r="U64" s="37">
        <v>538844.5</v>
      </c>
      <c r="V64" s="37">
        <v>639067.6</v>
      </c>
      <c r="W64" s="37">
        <v>826754.5</v>
      </c>
      <c r="X64" s="37">
        <v>1103081.8</v>
      </c>
      <c r="Y64" s="37">
        <v>1319393.2</v>
      </c>
      <c r="Z64" s="49">
        <v>1411669.5</v>
      </c>
      <c r="AA64" s="37">
        <v>1531502.9</v>
      </c>
      <c r="AB64" s="37">
        <v>1642338.5</v>
      </c>
      <c r="AC64" s="37">
        <v>1684862.8</v>
      </c>
      <c r="AD64" s="37">
        <v>1817277.4</v>
      </c>
      <c r="AE64" s="37">
        <v>1955242</v>
      </c>
      <c r="AF64" s="37">
        <v>2090638</v>
      </c>
      <c r="AG64" s="37">
        <v>2333218.5</v>
      </c>
      <c r="AH64" s="37">
        <v>2510479.4</v>
      </c>
      <c r="AI64" s="37">
        <v>2647004.7000000002</v>
      </c>
      <c r="AJ64" s="37">
        <v>2908907</v>
      </c>
      <c r="AK64" s="37">
        <v>3274309.9</v>
      </c>
      <c r="AL64" s="37">
        <v>3677560.6</v>
      </c>
      <c r="AM64" s="37">
        <v>4043142.1</v>
      </c>
      <c r="AN64" s="37">
        <v>4470710.0999999996</v>
      </c>
      <c r="AO64" s="37">
        <v>5123908.5</v>
      </c>
      <c r="AP64" s="37">
        <v>5674376.5</v>
      </c>
      <c r="AQ64" s="37">
        <v>6162718.5999999996</v>
      </c>
      <c r="AR64" s="37">
        <v>6745316.4000000004</v>
      </c>
      <c r="AS64" s="23">
        <v>7330482</v>
      </c>
      <c r="AT64" s="23">
        <v>7913253.7999999998</v>
      </c>
      <c r="AU64" s="23">
        <v>8438416.6999999993</v>
      </c>
      <c r="AV64" s="11">
        <v>8749762.1999999993</v>
      </c>
      <c r="AW64" s="23">
        <v>8688577.8000000007</v>
      </c>
    </row>
    <row r="65" spans="1:49" x14ac:dyDescent="0.3">
      <c r="A65" s="11" t="s">
        <v>181</v>
      </c>
      <c r="B65" s="21" t="s">
        <v>182</v>
      </c>
      <c r="C65" s="23">
        <v>1349.7</v>
      </c>
      <c r="D65" s="23">
        <v>1889.5</v>
      </c>
      <c r="E65" s="23">
        <v>2197.4</v>
      </c>
      <c r="F65" s="23">
        <v>3099.1</v>
      </c>
      <c r="G65" s="23">
        <v>3777.6</v>
      </c>
      <c r="H65" s="23">
        <v>4246.2</v>
      </c>
      <c r="I65" s="23">
        <v>5047.5</v>
      </c>
      <c r="J65" s="23">
        <v>6360.7</v>
      </c>
      <c r="K65" s="23">
        <v>6908.7</v>
      </c>
      <c r="L65" s="23">
        <v>7410</v>
      </c>
      <c r="M65" s="23">
        <v>9433.6</v>
      </c>
      <c r="N65" s="23">
        <v>10071.1</v>
      </c>
      <c r="O65" s="23">
        <v>10531.7</v>
      </c>
      <c r="P65" s="23">
        <v>10641.1</v>
      </c>
      <c r="Q65" s="23">
        <v>12003.2</v>
      </c>
      <c r="R65" s="23">
        <v>12641.6</v>
      </c>
      <c r="S65" s="37">
        <v>15462.7</v>
      </c>
      <c r="T65" s="37">
        <v>25774.2</v>
      </c>
      <c r="U65" s="37">
        <v>35654.400000000001</v>
      </c>
      <c r="V65" s="37">
        <v>43500</v>
      </c>
      <c r="W65" s="37">
        <v>58486.7</v>
      </c>
      <c r="X65" s="37">
        <v>85906.6</v>
      </c>
      <c r="Y65" s="37">
        <v>101627.5</v>
      </c>
      <c r="Z65" s="49">
        <v>123985.60000000001</v>
      </c>
      <c r="AA65" s="37">
        <v>135519.1</v>
      </c>
      <c r="AB65" s="37">
        <v>151702.79999999999</v>
      </c>
      <c r="AC65" s="37">
        <v>156835.4</v>
      </c>
      <c r="AD65" s="37">
        <v>173334.5</v>
      </c>
      <c r="AE65" s="37">
        <v>218828.7</v>
      </c>
      <c r="AF65" s="37">
        <v>243281</v>
      </c>
      <c r="AG65" s="37">
        <v>260310.7</v>
      </c>
      <c r="AH65" s="37">
        <v>251126.9</v>
      </c>
      <c r="AI65" s="37">
        <v>299672.90000000002</v>
      </c>
      <c r="AJ65" s="37">
        <v>308436.90000000002</v>
      </c>
      <c r="AK65" s="37">
        <v>397321.8</v>
      </c>
      <c r="AL65" s="37">
        <v>424295.7</v>
      </c>
      <c r="AM65" s="37">
        <v>492006.8</v>
      </c>
      <c r="AN65" s="37">
        <v>641863.1</v>
      </c>
      <c r="AO65" s="37">
        <v>652893.9</v>
      </c>
      <c r="AP65" s="37">
        <v>642260</v>
      </c>
      <c r="AQ65" s="37">
        <v>680647.9</v>
      </c>
      <c r="AR65" s="37">
        <v>712707.4</v>
      </c>
      <c r="AS65" s="23">
        <v>619539.80000000005</v>
      </c>
      <c r="AT65" s="23">
        <v>529164.9</v>
      </c>
      <c r="AU65" s="23">
        <v>539020.4</v>
      </c>
      <c r="AV65" s="11">
        <v>607032.30000000005</v>
      </c>
      <c r="AW65" s="23">
        <v>503099.1</v>
      </c>
    </row>
    <row r="66" spans="1:49" x14ac:dyDescent="0.3">
      <c r="A66" s="11" t="s">
        <v>183</v>
      </c>
      <c r="B66" s="21" t="s">
        <v>184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180</v>
      </c>
      <c r="O66" s="23">
        <v>200</v>
      </c>
      <c r="P66" s="23">
        <v>230</v>
      </c>
      <c r="Q66" s="23">
        <v>254.7</v>
      </c>
      <c r="R66" s="23">
        <v>565.5</v>
      </c>
      <c r="S66" s="37">
        <v>581.79999999999995</v>
      </c>
      <c r="T66" s="37">
        <v>594.79999999999995</v>
      </c>
      <c r="U66" s="37">
        <v>613.4</v>
      </c>
      <c r="V66" s="37">
        <v>633.70000000000005</v>
      </c>
      <c r="W66" s="37">
        <v>649.29999999999995</v>
      </c>
      <c r="X66" s="37">
        <v>711.1</v>
      </c>
      <c r="Y66" s="37">
        <v>947.2</v>
      </c>
      <c r="Z66" s="49">
        <v>1180.7</v>
      </c>
      <c r="AA66" s="37">
        <v>1678.1</v>
      </c>
      <c r="AB66" s="37">
        <v>1950.7</v>
      </c>
      <c r="AC66" s="37">
        <v>2025.4</v>
      </c>
      <c r="AD66" s="37">
        <v>2103.6999999999998</v>
      </c>
      <c r="AE66" s="37">
        <v>2168.5</v>
      </c>
      <c r="AF66" s="37">
        <v>2247</v>
      </c>
      <c r="AG66" s="37">
        <v>2476</v>
      </c>
      <c r="AH66" s="37">
        <v>2824.8</v>
      </c>
      <c r="AI66" s="37">
        <v>3158.4</v>
      </c>
      <c r="AJ66" s="37">
        <v>3205.1</v>
      </c>
      <c r="AK66" s="37">
        <v>3378.9</v>
      </c>
      <c r="AL66" s="37">
        <v>3743.9</v>
      </c>
      <c r="AM66" s="37">
        <v>3991</v>
      </c>
      <c r="AN66" s="37">
        <v>5365.1</v>
      </c>
      <c r="AO66" s="37">
        <v>5417.4</v>
      </c>
      <c r="AP66" s="37">
        <v>5928.5</v>
      </c>
      <c r="AQ66" s="37">
        <v>6282.4</v>
      </c>
      <c r="AR66" s="37">
        <v>6899.3</v>
      </c>
      <c r="AS66" s="23">
        <v>7546.3</v>
      </c>
      <c r="AT66" s="23">
        <v>8196.5</v>
      </c>
      <c r="AU66" s="23">
        <v>8711.7999999999993</v>
      </c>
      <c r="AV66" s="11">
        <v>9173.7999999999993</v>
      </c>
      <c r="AW66" s="23">
        <v>9523.1</v>
      </c>
    </row>
    <row r="67" spans="1:49" x14ac:dyDescent="0.3">
      <c r="A67" s="11" t="s">
        <v>185</v>
      </c>
      <c r="B67" s="21" t="s">
        <v>186</v>
      </c>
      <c r="C67" s="23">
        <v>43.3</v>
      </c>
      <c r="D67" s="23">
        <v>44.8</v>
      </c>
      <c r="E67" s="23">
        <v>77.2</v>
      </c>
      <c r="F67" s="23">
        <v>73.400000000000006</v>
      </c>
      <c r="G67" s="23">
        <v>73.099999999999994</v>
      </c>
      <c r="H67" s="23">
        <v>83.6</v>
      </c>
      <c r="I67" s="23">
        <v>104.3</v>
      </c>
      <c r="J67" s="23">
        <v>119.6</v>
      </c>
      <c r="K67" s="23">
        <v>139.19999999999999</v>
      </c>
      <c r="L67" s="23">
        <v>165</v>
      </c>
      <c r="M67" s="23">
        <v>542.6</v>
      </c>
      <c r="N67" s="23">
        <v>229.2</v>
      </c>
      <c r="O67" s="23">
        <v>323.89999999999998</v>
      </c>
      <c r="P67" s="23">
        <v>265.2</v>
      </c>
      <c r="Q67" s="23">
        <v>421.4</v>
      </c>
      <c r="R67" s="23">
        <v>810.1</v>
      </c>
      <c r="S67" s="37">
        <v>1019</v>
      </c>
      <c r="T67" s="37">
        <v>1261.3</v>
      </c>
      <c r="U67" s="37">
        <v>1902.2</v>
      </c>
      <c r="V67" s="37">
        <v>2453.4</v>
      </c>
      <c r="W67" s="37">
        <v>3048.3</v>
      </c>
      <c r="X67" s="37">
        <v>3953.1</v>
      </c>
      <c r="Y67" s="37">
        <v>5125.1000000000004</v>
      </c>
      <c r="Z67" s="49">
        <v>5634.3</v>
      </c>
      <c r="AA67" s="37">
        <v>5536.9</v>
      </c>
      <c r="AB67" s="37">
        <v>5356.7</v>
      </c>
      <c r="AC67" s="37">
        <v>5770.1</v>
      </c>
      <c r="AD67" s="37">
        <v>7332.4</v>
      </c>
      <c r="AE67" s="37">
        <v>14172.7</v>
      </c>
      <c r="AF67" s="37">
        <v>15375.3</v>
      </c>
      <c r="AG67" s="37">
        <v>18650.3</v>
      </c>
      <c r="AH67" s="37">
        <v>22647.200000000001</v>
      </c>
      <c r="AI67" s="37">
        <v>22770.3</v>
      </c>
      <c r="AJ67" s="37">
        <v>33653.199999999997</v>
      </c>
      <c r="AK67" s="37">
        <v>41990.9</v>
      </c>
      <c r="AL67" s="37">
        <v>50465.7</v>
      </c>
      <c r="AM67" s="37">
        <v>55091.3</v>
      </c>
      <c r="AN67" s="37">
        <v>67513.899999999994</v>
      </c>
      <c r="AO67" s="37">
        <v>74103.199999999997</v>
      </c>
      <c r="AP67" s="37">
        <v>82891.3</v>
      </c>
      <c r="AQ67" s="37">
        <v>86325.3</v>
      </c>
      <c r="AR67" s="37">
        <v>92445.7</v>
      </c>
      <c r="AS67" s="23">
        <v>87617.5</v>
      </c>
      <c r="AT67" s="23">
        <v>88733.2</v>
      </c>
      <c r="AU67" s="23">
        <v>98781.5</v>
      </c>
      <c r="AV67" s="11">
        <v>101098.5</v>
      </c>
      <c r="AW67" s="23">
        <v>92965.8</v>
      </c>
    </row>
    <row r="68" spans="1:49" x14ac:dyDescent="0.3">
      <c r="A68" s="11" t="s">
        <v>187</v>
      </c>
      <c r="B68" s="21" t="s">
        <v>188</v>
      </c>
      <c r="C68" s="23">
        <v>16964.400000000001</v>
      </c>
      <c r="D68" s="23">
        <v>23975</v>
      </c>
      <c r="E68" s="23">
        <v>31358.1</v>
      </c>
      <c r="F68" s="23">
        <v>38433.4</v>
      </c>
      <c r="G68" s="23">
        <v>50789.7</v>
      </c>
      <c r="H68" s="23">
        <v>50374.6</v>
      </c>
      <c r="I68" s="23">
        <v>54880.800000000003</v>
      </c>
      <c r="J68" s="23">
        <v>63044.9</v>
      </c>
      <c r="K68" s="23">
        <v>71487.600000000006</v>
      </c>
      <c r="L68" s="23">
        <v>80319</v>
      </c>
      <c r="M68" s="23">
        <v>87482.2</v>
      </c>
      <c r="N68" s="23">
        <v>92765.4</v>
      </c>
      <c r="O68" s="23">
        <v>101333.3</v>
      </c>
      <c r="P68" s="23">
        <v>92880.2</v>
      </c>
      <c r="Q68" s="23">
        <v>91743.4</v>
      </c>
      <c r="R68" s="23">
        <v>115796.1</v>
      </c>
      <c r="S68" s="37">
        <v>141876.6</v>
      </c>
      <c r="T68" s="37">
        <v>215778.6</v>
      </c>
      <c r="U68" s="37">
        <v>277973.7</v>
      </c>
      <c r="V68" s="37">
        <v>324134.90000000002</v>
      </c>
      <c r="W68" s="37">
        <v>407545.1</v>
      </c>
      <c r="X68" s="37">
        <v>541826</v>
      </c>
      <c r="Y68" s="37">
        <v>639447.1</v>
      </c>
      <c r="Z68" s="49">
        <v>638119.69999999995</v>
      </c>
      <c r="AA68" s="37">
        <v>728754.1</v>
      </c>
      <c r="AB68" s="37">
        <v>789798.6</v>
      </c>
      <c r="AC68" s="37">
        <v>852628.7</v>
      </c>
      <c r="AD68" s="37">
        <v>965462.5</v>
      </c>
      <c r="AE68" s="37">
        <v>1111309.3</v>
      </c>
      <c r="AF68" s="37">
        <v>1265164.5</v>
      </c>
      <c r="AG68" s="37">
        <v>1476902.6</v>
      </c>
      <c r="AH68" s="37">
        <v>1691640.3</v>
      </c>
      <c r="AI68" s="37">
        <v>1969457.9</v>
      </c>
      <c r="AJ68" s="37">
        <v>2462124.4</v>
      </c>
      <c r="AK68" s="37">
        <v>3228343.2</v>
      </c>
      <c r="AL68" s="37">
        <v>3811419.1</v>
      </c>
      <c r="AM68" s="37">
        <v>4350922.3</v>
      </c>
      <c r="AN68" s="37">
        <v>4620306.8</v>
      </c>
      <c r="AO68" s="37">
        <v>4992412</v>
      </c>
      <c r="AP68" s="37">
        <v>5690894.4000000004</v>
      </c>
      <c r="AQ68" s="37">
        <v>6446692.2000000002</v>
      </c>
      <c r="AR68" s="37">
        <v>7062259.9000000004</v>
      </c>
      <c r="AS68" s="23">
        <v>7544331.0999999996</v>
      </c>
      <c r="AT68" s="23">
        <v>7697957.7000000002</v>
      </c>
      <c r="AU68" s="23">
        <v>8211268.7000000002</v>
      </c>
      <c r="AV68" s="11">
        <v>7868182.4000000004</v>
      </c>
      <c r="AW68" s="23">
        <v>7091577.7999999998</v>
      </c>
    </row>
    <row r="69" spans="1:49" x14ac:dyDescent="0.3">
      <c r="A69" s="11" t="s">
        <v>189</v>
      </c>
      <c r="B69" s="21" t="s">
        <v>190</v>
      </c>
      <c r="C69" s="23">
        <v>5110.8</v>
      </c>
      <c r="D69" s="23">
        <v>3862.6</v>
      </c>
      <c r="E69" s="23">
        <v>568.4</v>
      </c>
      <c r="F69" s="23">
        <v>2380.6</v>
      </c>
      <c r="G69" s="23">
        <v>3832</v>
      </c>
      <c r="H69" s="23">
        <v>4056.7</v>
      </c>
      <c r="I69" s="23">
        <v>8631.2000000000007</v>
      </c>
      <c r="J69" s="23">
        <v>7790.8</v>
      </c>
      <c r="K69" s="23">
        <v>5854.8</v>
      </c>
      <c r="L69" s="23">
        <v>7500</v>
      </c>
      <c r="M69" s="23">
        <v>5049.3</v>
      </c>
      <c r="N69" s="23">
        <v>4000</v>
      </c>
      <c r="O69" s="23">
        <v>-2000</v>
      </c>
      <c r="P69" s="23">
        <v>1000</v>
      </c>
      <c r="Q69" s="23">
        <v>6296.8</v>
      </c>
      <c r="R69" s="23">
        <v>12969.9</v>
      </c>
      <c r="S69" s="37">
        <v>18340.400000000001</v>
      </c>
      <c r="T69" s="37">
        <v>50955.3</v>
      </c>
      <c r="U69" s="37">
        <v>41837.4</v>
      </c>
      <c r="V69" s="37">
        <v>12068.1</v>
      </c>
      <c r="W69" s="37">
        <v>60396.1</v>
      </c>
      <c r="X69" s="37">
        <v>91205.4</v>
      </c>
      <c r="Y69" s="37">
        <v>5194.3</v>
      </c>
      <c r="Z69" s="49">
        <v>9339.2999999999993</v>
      </c>
      <c r="AA69" s="37">
        <v>45201.3</v>
      </c>
      <c r="AB69" s="37">
        <v>60152.800000000003</v>
      </c>
      <c r="AC69" s="50">
        <v>117032.4</v>
      </c>
      <c r="AD69" s="37">
        <v>169139.4</v>
      </c>
      <c r="AE69" s="37">
        <v>275073.09999999998</v>
      </c>
      <c r="AF69" s="37">
        <v>328424.5</v>
      </c>
      <c r="AG69" s="37">
        <v>568511.4</v>
      </c>
      <c r="AH69" s="37">
        <v>702212.6</v>
      </c>
      <c r="AI69" s="37">
        <v>595524.80000000005</v>
      </c>
      <c r="AJ69" s="37">
        <v>761767</v>
      </c>
      <c r="AK69" s="37">
        <v>896307.4</v>
      </c>
      <c r="AL69" s="37">
        <v>861238.3</v>
      </c>
      <c r="AM69" s="37">
        <v>617217.69999999995</v>
      </c>
      <c r="AN69" s="37">
        <v>931535.1</v>
      </c>
      <c r="AO69" s="37">
        <v>1354987.5</v>
      </c>
      <c r="AP69" s="37">
        <v>1532737.4</v>
      </c>
      <c r="AQ69" s="37">
        <v>1401697.9</v>
      </c>
      <c r="AR69" s="37">
        <v>1424541.1</v>
      </c>
      <c r="AS69" s="23">
        <v>1349202.9</v>
      </c>
      <c r="AT69" s="23">
        <v>1465243.6</v>
      </c>
      <c r="AU69" s="23">
        <v>1388104</v>
      </c>
      <c r="AV69" s="11">
        <v>1294144</v>
      </c>
      <c r="AW69" s="23">
        <v>602384.5</v>
      </c>
    </row>
    <row r="70" spans="1:49" x14ac:dyDescent="0.3">
      <c r="A70" s="11" t="s">
        <v>191</v>
      </c>
      <c r="B70" s="21" t="s">
        <v>192</v>
      </c>
      <c r="C70" s="23">
        <v>21403.1</v>
      </c>
      <c r="D70" s="23">
        <v>20714.099999999999</v>
      </c>
      <c r="E70" s="23">
        <v>24362.799999999999</v>
      </c>
      <c r="F70" s="23">
        <v>26553.5</v>
      </c>
      <c r="G70" s="23">
        <v>26689.4</v>
      </c>
      <c r="H70" s="23">
        <v>39908.300000000003</v>
      </c>
      <c r="I70" s="23">
        <v>55802.2</v>
      </c>
      <c r="J70" s="23">
        <v>66181.8</v>
      </c>
      <c r="K70" s="23">
        <v>64223.3</v>
      </c>
      <c r="L70" s="23">
        <v>65343.9</v>
      </c>
      <c r="M70" s="23">
        <v>67688</v>
      </c>
      <c r="N70" s="23">
        <v>68629.8</v>
      </c>
      <c r="O70" s="23">
        <v>38714.199999999997</v>
      </c>
      <c r="P70" s="23">
        <v>45834</v>
      </c>
      <c r="Q70" s="23">
        <v>49897.5</v>
      </c>
      <c r="R70" s="23">
        <v>78057.899999999994</v>
      </c>
      <c r="S70" s="37">
        <v>129593</v>
      </c>
      <c r="T70" s="37">
        <v>246532.5</v>
      </c>
      <c r="U70" s="37">
        <v>266289.90000000002</v>
      </c>
      <c r="V70" s="37">
        <v>252299.4</v>
      </c>
      <c r="W70" s="37">
        <v>342567.2</v>
      </c>
      <c r="X70" s="37">
        <v>533047.1</v>
      </c>
      <c r="Y70" s="37">
        <v>781687.8</v>
      </c>
      <c r="Z70" s="49">
        <v>837217.3</v>
      </c>
      <c r="AA70" s="37">
        <v>652257.30000000005</v>
      </c>
      <c r="AB70" s="37">
        <v>911556.4</v>
      </c>
      <c r="AC70" s="37">
        <v>1734750.7</v>
      </c>
      <c r="AD70" s="37">
        <v>1550898.4</v>
      </c>
      <c r="AE70" s="37">
        <v>1605789.6</v>
      </c>
      <c r="AF70" s="37">
        <v>2008951.3</v>
      </c>
      <c r="AG70" s="37">
        <v>2462919.6</v>
      </c>
      <c r="AH70" s="37">
        <v>3569649.3</v>
      </c>
      <c r="AI70" s="37">
        <v>4149706.9</v>
      </c>
      <c r="AJ70" s="37">
        <v>4402231.8</v>
      </c>
      <c r="AK70" s="37">
        <v>5298034</v>
      </c>
      <c r="AL70" s="37">
        <v>3525855.1</v>
      </c>
      <c r="AM70" s="37">
        <v>4610102.5</v>
      </c>
      <c r="AN70" s="37">
        <v>5658617.0999999996</v>
      </c>
      <c r="AO70" s="37">
        <v>5979809.5</v>
      </c>
      <c r="AP70" s="37">
        <v>5528756.9000000004</v>
      </c>
      <c r="AQ70" s="37">
        <v>5206330.2</v>
      </c>
      <c r="AR70" s="37">
        <v>3872626.5</v>
      </c>
      <c r="AS70" s="23">
        <v>3655739.6</v>
      </c>
      <c r="AT70" s="23">
        <v>4272105.2</v>
      </c>
      <c r="AU70" s="23">
        <v>5273974.8</v>
      </c>
      <c r="AV70" s="11">
        <v>4656498.7</v>
      </c>
      <c r="AW70" s="23">
        <v>3183349.6</v>
      </c>
    </row>
    <row r="71" spans="1:49" x14ac:dyDescent="0.3">
      <c r="A71" s="11" t="s">
        <v>193</v>
      </c>
      <c r="B71" s="21" t="s">
        <v>194</v>
      </c>
      <c r="C71" s="23">
        <v>19500.7</v>
      </c>
      <c r="D71" s="23">
        <v>26361.8</v>
      </c>
      <c r="E71" s="23">
        <v>27322.2</v>
      </c>
      <c r="F71" s="23">
        <v>36298.9</v>
      </c>
      <c r="G71" s="23">
        <v>41874.800000000003</v>
      </c>
      <c r="H71" s="23">
        <v>41981.599999999999</v>
      </c>
      <c r="I71" s="23">
        <v>49299.3</v>
      </c>
      <c r="J71" s="23">
        <v>59032.9</v>
      </c>
      <c r="K71" s="23">
        <v>60185.4</v>
      </c>
      <c r="L71" s="23">
        <v>60205.8</v>
      </c>
      <c r="M71" s="23">
        <v>61558.1</v>
      </c>
      <c r="N71" s="23">
        <v>59462.2</v>
      </c>
      <c r="O71" s="23">
        <v>50832.5</v>
      </c>
      <c r="P71" s="23">
        <v>39961.800000000003</v>
      </c>
      <c r="Q71" s="23">
        <v>79453.399999999994</v>
      </c>
      <c r="R71" s="23">
        <v>121065.9</v>
      </c>
      <c r="S71" s="37">
        <v>139110.1</v>
      </c>
      <c r="T71" s="37">
        <v>198354.3</v>
      </c>
      <c r="U71" s="37">
        <v>244491.7</v>
      </c>
      <c r="V71" s="37">
        <v>269125.7</v>
      </c>
      <c r="W71" s="37">
        <v>424503.2</v>
      </c>
      <c r="X71" s="37">
        <v>616099.4</v>
      </c>
      <c r="Y71" s="37">
        <v>596709.6</v>
      </c>
      <c r="Z71" s="49">
        <v>594683.4</v>
      </c>
      <c r="AA71" s="37">
        <v>656079.5</v>
      </c>
      <c r="AB71" s="37">
        <v>737629</v>
      </c>
      <c r="AC71" s="50">
        <v>855221.9</v>
      </c>
      <c r="AD71" s="37">
        <v>930677.5</v>
      </c>
      <c r="AE71" s="37">
        <v>1159170.2</v>
      </c>
      <c r="AF71" s="37">
        <v>1254041.2</v>
      </c>
      <c r="AG71" s="37">
        <v>1577137.7</v>
      </c>
      <c r="AH71" s="37">
        <v>1820427.1</v>
      </c>
      <c r="AI71" s="37">
        <v>1863501.3</v>
      </c>
      <c r="AJ71" s="37">
        <v>2326059.4</v>
      </c>
      <c r="AK71" s="37">
        <v>3170777.2</v>
      </c>
      <c r="AL71" s="37">
        <v>3583772</v>
      </c>
      <c r="AM71" s="37">
        <v>3768002.9</v>
      </c>
      <c r="AN71" s="37">
        <v>4184893</v>
      </c>
      <c r="AO71" s="37">
        <v>4622074.7</v>
      </c>
      <c r="AP71" s="37">
        <v>5061121.5</v>
      </c>
      <c r="AQ71" s="37">
        <v>5500515.7000000002</v>
      </c>
      <c r="AR71" s="37">
        <v>6104032.9000000004</v>
      </c>
      <c r="AS71" s="23">
        <v>6139437</v>
      </c>
      <c r="AT71" s="23">
        <v>6170465.4000000004</v>
      </c>
      <c r="AU71" s="23">
        <v>6567566.7000000002</v>
      </c>
      <c r="AV71" s="11">
        <v>5964570.5</v>
      </c>
      <c r="AW71" s="23">
        <v>5146648.7</v>
      </c>
    </row>
    <row r="72" spans="1:49" x14ac:dyDescent="0.3">
      <c r="A72" s="11" t="s">
        <v>195</v>
      </c>
      <c r="B72" s="24" t="s">
        <v>196</v>
      </c>
      <c r="C72" s="39">
        <f>+C64+C65+C66+C67+C68+C69+C70-C71</f>
        <v>49295.100000000006</v>
      </c>
      <c r="D72" s="39">
        <f t="shared" ref="D72:AW72" si="20">+D64+D65+D66+D67+D68+D69+D70-D71</f>
        <v>53646.599999999991</v>
      </c>
      <c r="E72" s="39">
        <f t="shared" si="20"/>
        <v>65252.2</v>
      </c>
      <c r="F72" s="39">
        <f t="shared" si="20"/>
        <v>76887.100000000006</v>
      </c>
      <c r="G72" s="39">
        <f t="shared" si="20"/>
        <v>92080.2</v>
      </c>
      <c r="H72" s="39">
        <f t="shared" si="20"/>
        <v>112904.4</v>
      </c>
      <c r="I72" s="39">
        <f t="shared" si="20"/>
        <v>142983.20000000001</v>
      </c>
      <c r="J72" s="39">
        <f t="shared" si="20"/>
        <v>169035.19999999998</v>
      </c>
      <c r="K72" s="39">
        <f t="shared" si="20"/>
        <v>181076.69999999998</v>
      </c>
      <c r="L72" s="39">
        <f t="shared" si="20"/>
        <v>203580.10000000003</v>
      </c>
      <c r="M72" s="39">
        <f t="shared" si="20"/>
        <v>231010.1</v>
      </c>
      <c r="N72" s="39">
        <f t="shared" si="20"/>
        <v>252834.40000000002</v>
      </c>
      <c r="O72" s="39">
        <f t="shared" si="20"/>
        <v>250465.7</v>
      </c>
      <c r="P72" s="39">
        <f t="shared" si="20"/>
        <v>260754.40000000002</v>
      </c>
      <c r="Q72" s="39">
        <f t="shared" si="20"/>
        <v>290039.30000000005</v>
      </c>
      <c r="R72" s="39">
        <f t="shared" si="20"/>
        <v>357045</v>
      </c>
      <c r="S72" s="40">
        <f t="shared" si="20"/>
        <v>472805.70000000007</v>
      </c>
      <c r="T72" s="40">
        <f t="shared" si="20"/>
        <v>752592.3</v>
      </c>
      <c r="U72" s="40">
        <f t="shared" si="20"/>
        <v>918623.8</v>
      </c>
      <c r="V72" s="40">
        <f t="shared" si="20"/>
        <v>1005031.3999999999</v>
      </c>
      <c r="W72" s="40">
        <f t="shared" si="20"/>
        <v>1274944</v>
      </c>
      <c r="X72" s="40">
        <f t="shared" si="20"/>
        <v>1743631.7000000002</v>
      </c>
      <c r="Y72" s="40">
        <f t="shared" si="20"/>
        <v>2256712.6</v>
      </c>
      <c r="Z72" s="41">
        <f t="shared" si="20"/>
        <v>2432462.9999999995</v>
      </c>
      <c r="AA72" s="40">
        <f t="shared" si="20"/>
        <v>2444370.2000000002</v>
      </c>
      <c r="AB72" s="40">
        <f t="shared" si="20"/>
        <v>2825227.4999999995</v>
      </c>
      <c r="AC72" s="40">
        <f>+AC64+AC65+AC66+AC67+AC68+AC81+AC70-AC82</f>
        <v>3698683.6</v>
      </c>
      <c r="AD72" s="40">
        <f t="shared" si="20"/>
        <v>3754870.8</v>
      </c>
      <c r="AE72" s="40">
        <f t="shared" si="20"/>
        <v>4023413.7</v>
      </c>
      <c r="AF72" s="40">
        <f t="shared" si="20"/>
        <v>4700040.3999999994</v>
      </c>
      <c r="AG72" s="40">
        <f t="shared" si="20"/>
        <v>5545851.3999999994</v>
      </c>
      <c r="AH72" s="40">
        <f t="shared" si="20"/>
        <v>6930153.4000000004</v>
      </c>
      <c r="AI72" s="40">
        <f t="shared" si="20"/>
        <v>7823794.5999999987</v>
      </c>
      <c r="AJ72" s="40">
        <f t="shared" si="20"/>
        <v>8554265.9999999981</v>
      </c>
      <c r="AK72" s="40">
        <f t="shared" si="20"/>
        <v>9968908.8999999985</v>
      </c>
      <c r="AL72" s="40">
        <f t="shared" si="20"/>
        <v>8770806.4000000004</v>
      </c>
      <c r="AM72" s="40">
        <f t="shared" si="20"/>
        <v>10404470.799999999</v>
      </c>
      <c r="AN72" s="40">
        <f t="shared" si="20"/>
        <v>12211018.199999999</v>
      </c>
      <c r="AO72" s="40">
        <f t="shared" si="20"/>
        <v>13561457.300000001</v>
      </c>
      <c r="AP72" s="40">
        <f t="shared" si="20"/>
        <v>14096723.5</v>
      </c>
      <c r="AQ72" s="40">
        <f t="shared" si="20"/>
        <v>14490178.800000001</v>
      </c>
      <c r="AR72" s="40">
        <f t="shared" si="20"/>
        <v>13812763.4</v>
      </c>
      <c r="AS72" s="39">
        <f t="shared" si="20"/>
        <v>14455022.199999999</v>
      </c>
      <c r="AT72" s="39">
        <f t="shared" si="20"/>
        <v>15804189.499999998</v>
      </c>
      <c r="AU72" s="39">
        <f t="shared" si="20"/>
        <v>17390711.200000003</v>
      </c>
      <c r="AV72" s="39">
        <f t="shared" si="20"/>
        <v>17321321.400000002</v>
      </c>
      <c r="AW72" s="39">
        <f t="shared" si="20"/>
        <v>15024829.000000004</v>
      </c>
    </row>
    <row r="73" spans="1:49" x14ac:dyDescent="0.3">
      <c r="A73" s="11" t="s">
        <v>197</v>
      </c>
      <c r="B73" s="21" t="s">
        <v>198</v>
      </c>
      <c r="C73" s="23">
        <v>11884.4</v>
      </c>
      <c r="D73" s="23">
        <v>14235.9</v>
      </c>
      <c r="E73" s="23">
        <v>17357.3</v>
      </c>
      <c r="F73" s="23">
        <v>20804.900000000001</v>
      </c>
      <c r="G73" s="23">
        <v>26344.6</v>
      </c>
      <c r="H73" s="23">
        <v>32426.400000000001</v>
      </c>
      <c r="I73" s="23">
        <v>39621.1</v>
      </c>
      <c r="J73" s="23">
        <v>45124.7</v>
      </c>
      <c r="K73" s="23">
        <v>52373.3</v>
      </c>
      <c r="L73" s="23">
        <v>61016.6</v>
      </c>
      <c r="M73" s="23">
        <v>63998.9</v>
      </c>
      <c r="N73" s="23">
        <v>68028</v>
      </c>
      <c r="O73" s="23">
        <v>78405.8</v>
      </c>
      <c r="P73" s="23">
        <v>79124</v>
      </c>
      <c r="Q73" s="23">
        <v>84008.3</v>
      </c>
      <c r="R73" s="23">
        <v>93595.9</v>
      </c>
      <c r="S73" s="37">
        <v>106099.8</v>
      </c>
      <c r="T73" s="37">
        <v>152233.70000000001</v>
      </c>
      <c r="U73" s="37">
        <v>191920.1</v>
      </c>
      <c r="V73" s="37">
        <v>234376.4</v>
      </c>
      <c r="W73" s="37">
        <v>263687</v>
      </c>
      <c r="X73" s="37">
        <v>313742.2</v>
      </c>
      <c r="Y73" s="37">
        <v>363291.1</v>
      </c>
      <c r="Z73" s="49">
        <v>391021.2</v>
      </c>
      <c r="AA73" s="37">
        <v>430058</v>
      </c>
      <c r="AB73" s="37">
        <v>454996</v>
      </c>
      <c r="AC73" s="37">
        <v>479700.3</v>
      </c>
      <c r="AD73" s="37">
        <v>517150</v>
      </c>
      <c r="AE73" s="37">
        <v>559774.1</v>
      </c>
      <c r="AF73" s="37">
        <v>594785.69999999995</v>
      </c>
      <c r="AG73" s="37">
        <v>680523.4</v>
      </c>
      <c r="AH73" s="37">
        <v>729855.7</v>
      </c>
      <c r="AI73" s="37">
        <v>814386.7</v>
      </c>
      <c r="AJ73" s="37">
        <v>911313.5</v>
      </c>
      <c r="AK73" s="37">
        <v>1035950.5</v>
      </c>
      <c r="AL73" s="37">
        <v>1126111.1000000001</v>
      </c>
      <c r="AM73" s="37">
        <v>1280011</v>
      </c>
      <c r="AN73" s="37">
        <v>1426876.6</v>
      </c>
      <c r="AO73" s="37">
        <v>1573861</v>
      </c>
      <c r="AP73" s="37">
        <v>1766264.5</v>
      </c>
      <c r="AQ73" s="37">
        <v>1848046.4</v>
      </c>
      <c r="AR73" s="37">
        <v>2001964.9</v>
      </c>
      <c r="AS73" s="23">
        <v>2177301.7000000002</v>
      </c>
      <c r="AT73" s="23">
        <v>2296927.2999999998</v>
      </c>
      <c r="AU73" s="23">
        <v>2451302.9</v>
      </c>
      <c r="AV73" s="11">
        <v>2635739.4</v>
      </c>
      <c r="AW73" s="23">
        <v>2478343.2999999998</v>
      </c>
    </row>
    <row r="74" spans="1:49" x14ac:dyDescent="0.3">
      <c r="A74" s="11" t="s">
        <v>199</v>
      </c>
      <c r="B74" s="21" t="s">
        <v>200</v>
      </c>
      <c r="C74" s="23">
        <v>3665.1</v>
      </c>
      <c r="D74" s="23">
        <v>4806.8</v>
      </c>
      <c r="E74" s="23">
        <v>6145.4</v>
      </c>
      <c r="F74" s="23">
        <v>7360.1</v>
      </c>
      <c r="G74" s="23">
        <v>7959.2</v>
      </c>
      <c r="H74" s="23">
        <v>10380.700000000001</v>
      </c>
      <c r="I74" s="23">
        <v>13514.9</v>
      </c>
      <c r="J74" s="23">
        <v>14952.3</v>
      </c>
      <c r="K74" s="23">
        <v>17964.2</v>
      </c>
      <c r="L74" s="23">
        <v>21284.799999999999</v>
      </c>
      <c r="M74" s="23">
        <v>22849.1</v>
      </c>
      <c r="N74" s="23">
        <v>27621.8</v>
      </c>
      <c r="O74" s="23">
        <v>30706.9</v>
      </c>
      <c r="P74" s="23">
        <v>31129.8</v>
      </c>
      <c r="Q74" s="23">
        <v>30737.599999999999</v>
      </c>
      <c r="R74" s="23">
        <v>30196.400000000001</v>
      </c>
      <c r="S74" s="37">
        <v>37331</v>
      </c>
      <c r="T74" s="37">
        <v>52138.8</v>
      </c>
      <c r="U74" s="37">
        <v>54179.8</v>
      </c>
      <c r="V74" s="37">
        <v>95395.9</v>
      </c>
      <c r="W74" s="37">
        <v>116046.39999999999</v>
      </c>
      <c r="X74" s="37">
        <v>137670.39999999999</v>
      </c>
      <c r="Y74" s="37">
        <v>188145.3</v>
      </c>
      <c r="Z74" s="49">
        <v>179528.3</v>
      </c>
      <c r="AA74" s="37">
        <v>208854.9</v>
      </c>
      <c r="AB74" s="37">
        <v>256574.1</v>
      </c>
      <c r="AC74" s="37">
        <v>257183.3</v>
      </c>
      <c r="AD74" s="37">
        <v>273734</v>
      </c>
      <c r="AE74" s="37">
        <v>291141.7</v>
      </c>
      <c r="AF74" s="37">
        <v>332544.5</v>
      </c>
      <c r="AG74" s="37">
        <v>391275</v>
      </c>
      <c r="AH74" s="37">
        <v>454756.2</v>
      </c>
      <c r="AI74" s="37">
        <v>482453.1</v>
      </c>
      <c r="AJ74" s="37">
        <v>568457.1</v>
      </c>
      <c r="AK74" s="37">
        <v>623955.4</v>
      </c>
      <c r="AL74" s="37">
        <v>698374.2</v>
      </c>
      <c r="AM74" s="37">
        <v>712949.2</v>
      </c>
      <c r="AN74" s="37">
        <v>799900.4</v>
      </c>
      <c r="AO74" s="37">
        <v>866917.3</v>
      </c>
      <c r="AP74" s="37">
        <v>1010772.4</v>
      </c>
      <c r="AQ74" s="37">
        <v>1241218.8</v>
      </c>
      <c r="AR74" s="37">
        <v>1377033.5</v>
      </c>
      <c r="AS74" s="23">
        <v>1404480.2</v>
      </c>
      <c r="AT74" s="23">
        <v>1578890.1</v>
      </c>
      <c r="AU74" s="23">
        <v>1605105.1</v>
      </c>
      <c r="AV74" s="11">
        <v>1717767.8</v>
      </c>
      <c r="AW74" s="23">
        <v>1697027.1</v>
      </c>
    </row>
    <row r="75" spans="1:49" x14ac:dyDescent="0.3">
      <c r="A75" s="11" t="s">
        <v>201</v>
      </c>
      <c r="B75" s="21" t="s">
        <v>202</v>
      </c>
      <c r="C75" s="23">
        <v>10306.6</v>
      </c>
      <c r="D75" s="23">
        <v>11428.6</v>
      </c>
      <c r="E75" s="23">
        <v>14039</v>
      </c>
      <c r="F75" s="23">
        <v>17130</v>
      </c>
      <c r="G75" s="23">
        <v>20572</v>
      </c>
      <c r="H75" s="23">
        <v>23588.400000000001</v>
      </c>
      <c r="I75" s="23">
        <v>30361.4</v>
      </c>
      <c r="J75" s="23">
        <v>37648.199999999997</v>
      </c>
      <c r="K75" s="23">
        <v>39354.9</v>
      </c>
      <c r="L75" s="23">
        <v>43318.8</v>
      </c>
      <c r="M75" s="23">
        <v>51765.5</v>
      </c>
      <c r="N75" s="23">
        <v>53190.7</v>
      </c>
      <c r="O75" s="23">
        <v>52963.3</v>
      </c>
      <c r="P75" s="23">
        <v>59130.8</v>
      </c>
      <c r="Q75" s="23">
        <v>64521.7</v>
      </c>
      <c r="R75" s="23">
        <v>74692.600000000006</v>
      </c>
      <c r="S75" s="37">
        <v>97815.5</v>
      </c>
      <c r="T75" s="37">
        <v>150056.1</v>
      </c>
      <c r="U75" s="37">
        <v>178862</v>
      </c>
      <c r="V75" s="37">
        <v>188548.2</v>
      </c>
      <c r="W75" s="37">
        <v>261525.7</v>
      </c>
      <c r="X75" s="37">
        <v>373728.8</v>
      </c>
      <c r="Y75" s="37">
        <v>483297.8</v>
      </c>
      <c r="Z75" s="49">
        <v>507361.4</v>
      </c>
      <c r="AA75" s="37">
        <v>486770.6</v>
      </c>
      <c r="AB75" s="37">
        <v>538894.80000000005</v>
      </c>
      <c r="AC75" s="37">
        <v>737499.6</v>
      </c>
      <c r="AD75" s="37">
        <v>744007.3</v>
      </c>
      <c r="AE75" s="37">
        <v>832468.7</v>
      </c>
      <c r="AF75" s="37">
        <v>913352</v>
      </c>
      <c r="AG75" s="37">
        <v>1062054.6000000001</v>
      </c>
      <c r="AH75" s="37">
        <v>1282579.8999999999</v>
      </c>
      <c r="AI75" s="37">
        <v>1333008.3</v>
      </c>
      <c r="AJ75" s="37">
        <v>1444618.4</v>
      </c>
      <c r="AK75" s="37">
        <v>1790314.3</v>
      </c>
      <c r="AL75" s="37">
        <v>1535032.2</v>
      </c>
      <c r="AM75" s="37">
        <v>1737331.9</v>
      </c>
      <c r="AN75" s="37">
        <v>2082147.6</v>
      </c>
      <c r="AO75" s="37">
        <v>2370811</v>
      </c>
      <c r="AP75" s="37">
        <v>2504723.7999999998</v>
      </c>
      <c r="AQ75" s="37">
        <v>2513552.2999999998</v>
      </c>
      <c r="AR75" s="37">
        <v>2413460.4</v>
      </c>
      <c r="AS75" s="23">
        <v>2435540.6</v>
      </c>
      <c r="AT75" s="23">
        <v>2687615.4</v>
      </c>
      <c r="AU75" s="23">
        <v>2984633</v>
      </c>
      <c r="AV75" s="11">
        <v>2978833.6</v>
      </c>
      <c r="AW75" s="23">
        <v>2516679.6</v>
      </c>
    </row>
    <row r="76" spans="1:49" x14ac:dyDescent="0.3">
      <c r="A76" s="11" t="s">
        <v>203</v>
      </c>
      <c r="B76" s="21" t="s">
        <v>204</v>
      </c>
      <c r="C76" s="23">
        <v>23439</v>
      </c>
      <c r="D76" s="23">
        <v>23175.3</v>
      </c>
      <c r="E76" s="23">
        <v>27710.5</v>
      </c>
      <c r="F76" s="23">
        <v>31592.1</v>
      </c>
      <c r="G76" s="23">
        <v>37204.400000000001</v>
      </c>
      <c r="H76" s="23">
        <v>46508.9</v>
      </c>
      <c r="I76" s="23">
        <v>59845.8</v>
      </c>
      <c r="J76" s="23">
        <v>71310</v>
      </c>
      <c r="K76" s="23">
        <v>71384.3</v>
      </c>
      <c r="L76" s="23">
        <v>77959.8</v>
      </c>
      <c r="M76" s="23">
        <v>92396.6</v>
      </c>
      <c r="N76" s="23">
        <v>103995.9</v>
      </c>
      <c r="O76" s="23">
        <v>88389.7</v>
      </c>
      <c r="P76" s="23">
        <v>91369.8</v>
      </c>
      <c r="Q76" s="23">
        <v>110771.7</v>
      </c>
      <c r="R76" s="23">
        <v>158560.1</v>
      </c>
      <c r="S76" s="37">
        <v>231559.4</v>
      </c>
      <c r="T76" s="37">
        <v>398163.7</v>
      </c>
      <c r="U76" s="37">
        <v>493661.9</v>
      </c>
      <c r="V76" s="37">
        <v>486710.9</v>
      </c>
      <c r="W76" s="37">
        <v>633684.9</v>
      </c>
      <c r="X76" s="37">
        <v>918490.3</v>
      </c>
      <c r="Y76" s="37">
        <v>1221978.3999999999</v>
      </c>
      <c r="Z76" s="49">
        <v>1354552.1</v>
      </c>
      <c r="AA76" s="37">
        <v>1318686.7</v>
      </c>
      <c r="AB76" s="37">
        <v>1574762.6</v>
      </c>
      <c r="AC76" s="37">
        <v>2224300.5</v>
      </c>
      <c r="AD76" s="37">
        <v>2219979.6</v>
      </c>
      <c r="AE76" s="37">
        <v>2340029.2000000002</v>
      </c>
      <c r="AF76" s="37">
        <v>2859358.2</v>
      </c>
      <c r="AG76" s="37">
        <v>3411998.4</v>
      </c>
      <c r="AH76" s="37">
        <v>4462961.5999999996</v>
      </c>
      <c r="AI76" s="37">
        <v>5193946.4000000004</v>
      </c>
      <c r="AJ76" s="37">
        <v>5629877.0999999996</v>
      </c>
      <c r="AK76" s="37">
        <v>6518688.5999999996</v>
      </c>
      <c r="AL76" s="37">
        <v>5411288.7999999998</v>
      </c>
      <c r="AM76" s="37">
        <v>6674178.7999999998</v>
      </c>
      <c r="AN76" s="37">
        <v>7902093.5</v>
      </c>
      <c r="AO76" s="37">
        <v>8749867.9000000004</v>
      </c>
      <c r="AP76" s="37">
        <v>8814962.8000000007</v>
      </c>
      <c r="AQ76" s="37">
        <v>8887361.1999999993</v>
      </c>
      <c r="AR76" s="37">
        <v>8020304.7000000002</v>
      </c>
      <c r="AS76" s="23">
        <v>8437699.9000000004</v>
      </c>
      <c r="AT76" s="23">
        <v>9240756.5999999996</v>
      </c>
      <c r="AU76" s="23">
        <v>10349670.199999999</v>
      </c>
      <c r="AV76" s="11">
        <v>9988980.5</v>
      </c>
      <c r="AW76" s="23">
        <v>8332778.9000000004</v>
      </c>
    </row>
    <row r="77" spans="1:49" x14ac:dyDescent="0.3">
      <c r="A77" s="11" t="s">
        <v>205</v>
      </c>
      <c r="B77" s="24" t="s">
        <v>144</v>
      </c>
      <c r="C77" s="39">
        <f>SUM(C73:C76)</f>
        <v>49295.1</v>
      </c>
      <c r="D77" s="39">
        <f t="shared" ref="D77:AW77" si="21">SUM(D73:D76)</f>
        <v>53646.600000000006</v>
      </c>
      <c r="E77" s="39">
        <f t="shared" si="21"/>
        <v>65252.2</v>
      </c>
      <c r="F77" s="39">
        <f t="shared" si="21"/>
        <v>76887.100000000006</v>
      </c>
      <c r="G77" s="39">
        <f t="shared" si="21"/>
        <v>92080.2</v>
      </c>
      <c r="H77" s="39">
        <f t="shared" si="21"/>
        <v>112904.4</v>
      </c>
      <c r="I77" s="39">
        <f t="shared" si="21"/>
        <v>143343.20000000001</v>
      </c>
      <c r="J77" s="39">
        <f t="shared" si="21"/>
        <v>169035.2</v>
      </c>
      <c r="K77" s="39">
        <f t="shared" si="21"/>
        <v>181076.7</v>
      </c>
      <c r="L77" s="39">
        <f t="shared" si="21"/>
        <v>203580</v>
      </c>
      <c r="M77" s="39">
        <f t="shared" si="21"/>
        <v>231010.1</v>
      </c>
      <c r="N77" s="39">
        <f t="shared" si="21"/>
        <v>252836.4</v>
      </c>
      <c r="O77" s="39">
        <f t="shared" si="21"/>
        <v>250465.7</v>
      </c>
      <c r="P77" s="39">
        <f t="shared" si="21"/>
        <v>260754.40000000002</v>
      </c>
      <c r="Q77" s="39">
        <f t="shared" si="21"/>
        <v>290039.3</v>
      </c>
      <c r="R77" s="39">
        <f t="shared" si="21"/>
        <v>357045</v>
      </c>
      <c r="S77" s="40">
        <f t="shared" si="21"/>
        <v>472805.69999999995</v>
      </c>
      <c r="T77" s="40">
        <f t="shared" si="21"/>
        <v>752592.3</v>
      </c>
      <c r="U77" s="40">
        <f t="shared" si="21"/>
        <v>918623.8</v>
      </c>
      <c r="V77" s="40">
        <f t="shared" si="21"/>
        <v>1005031.4</v>
      </c>
      <c r="W77" s="40">
        <f t="shared" si="21"/>
        <v>1274944</v>
      </c>
      <c r="X77" s="40">
        <f t="shared" si="21"/>
        <v>1743631.7</v>
      </c>
      <c r="Y77" s="40">
        <f t="shared" si="21"/>
        <v>2256712.5999999996</v>
      </c>
      <c r="Z77" s="41">
        <f t="shared" si="21"/>
        <v>2432463</v>
      </c>
      <c r="AA77" s="40">
        <f t="shared" si="21"/>
        <v>2444370.2000000002</v>
      </c>
      <c r="AB77" s="40">
        <f t="shared" si="21"/>
        <v>2825227.5</v>
      </c>
      <c r="AC77" s="40">
        <f t="shared" si="21"/>
        <v>3698683.7</v>
      </c>
      <c r="AD77" s="40">
        <f t="shared" si="21"/>
        <v>3754870.9000000004</v>
      </c>
      <c r="AE77" s="40">
        <f t="shared" si="21"/>
        <v>4023413.7</v>
      </c>
      <c r="AF77" s="40">
        <f t="shared" si="21"/>
        <v>4700040.4000000004</v>
      </c>
      <c r="AG77" s="40">
        <f t="shared" si="21"/>
        <v>5545851.4000000004</v>
      </c>
      <c r="AH77" s="40">
        <f t="shared" si="21"/>
        <v>6930153.3999999994</v>
      </c>
      <c r="AI77" s="40">
        <f t="shared" si="21"/>
        <v>7823794.5</v>
      </c>
      <c r="AJ77" s="40">
        <f t="shared" si="21"/>
        <v>8554266.0999999996</v>
      </c>
      <c r="AK77" s="40">
        <f t="shared" si="21"/>
        <v>9968908.8000000007</v>
      </c>
      <c r="AL77" s="40">
        <f t="shared" si="21"/>
        <v>8770806.3000000007</v>
      </c>
      <c r="AM77" s="40">
        <f t="shared" si="21"/>
        <v>10404470.899999999</v>
      </c>
      <c r="AN77" s="40">
        <f t="shared" si="21"/>
        <v>12211018.1</v>
      </c>
      <c r="AO77" s="40">
        <f t="shared" si="21"/>
        <v>13561457.199999999</v>
      </c>
      <c r="AP77" s="40">
        <f t="shared" si="21"/>
        <v>14096723.5</v>
      </c>
      <c r="AQ77" s="40">
        <f t="shared" si="21"/>
        <v>14490178.699999999</v>
      </c>
      <c r="AR77" s="40">
        <f t="shared" si="21"/>
        <v>13812763.5</v>
      </c>
      <c r="AS77" s="39">
        <f t="shared" si="21"/>
        <v>14455022.4</v>
      </c>
      <c r="AT77" s="39">
        <f t="shared" si="21"/>
        <v>15804189.399999999</v>
      </c>
      <c r="AU77" s="39">
        <f t="shared" si="21"/>
        <v>17390711.199999999</v>
      </c>
      <c r="AV77" s="39">
        <f t="shared" si="21"/>
        <v>17321321.300000001</v>
      </c>
      <c r="AW77" s="39">
        <f t="shared" si="21"/>
        <v>15024828.9</v>
      </c>
    </row>
    <row r="78" spans="1:49" x14ac:dyDescent="0.3">
      <c r="B78" s="27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40"/>
      <c r="T78" s="40"/>
      <c r="U78" s="40"/>
      <c r="V78" s="40"/>
      <c r="W78" s="40"/>
      <c r="X78" s="40"/>
      <c r="Y78" s="4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39"/>
      <c r="AT78" s="39"/>
      <c r="AU78" s="39"/>
      <c r="AW78" s="39"/>
    </row>
    <row r="79" spans="1:49" x14ac:dyDescent="0.3">
      <c r="B79" s="51" t="s">
        <v>149</v>
      </c>
      <c r="C79" s="52">
        <f>+C77-C72</f>
        <v>0</v>
      </c>
      <c r="D79" s="52">
        <f t="shared" ref="D79:AW79" si="22">+D77-D72</f>
        <v>0</v>
      </c>
      <c r="E79" s="52">
        <f t="shared" si="22"/>
        <v>0</v>
      </c>
      <c r="F79" s="52">
        <f t="shared" si="22"/>
        <v>0</v>
      </c>
      <c r="G79" s="52">
        <f t="shared" si="22"/>
        <v>0</v>
      </c>
      <c r="H79" s="52">
        <f t="shared" si="22"/>
        <v>0</v>
      </c>
      <c r="I79" s="52">
        <f t="shared" si="22"/>
        <v>360</v>
      </c>
      <c r="J79" s="52">
        <f t="shared" si="22"/>
        <v>0</v>
      </c>
      <c r="K79" s="52">
        <f t="shared" si="22"/>
        <v>0</v>
      </c>
      <c r="L79" s="52">
        <f t="shared" si="22"/>
        <v>-0.1000000000349246</v>
      </c>
      <c r="M79" s="52">
        <f t="shared" si="22"/>
        <v>0</v>
      </c>
      <c r="N79" s="52">
        <f t="shared" si="22"/>
        <v>1.9999999999708962</v>
      </c>
      <c r="O79" s="52">
        <f t="shared" si="22"/>
        <v>0</v>
      </c>
      <c r="P79" s="52">
        <f t="shared" si="22"/>
        <v>0</v>
      </c>
      <c r="Q79" s="52">
        <f t="shared" si="22"/>
        <v>0</v>
      </c>
      <c r="R79" s="52">
        <f t="shared" si="22"/>
        <v>0</v>
      </c>
      <c r="S79" s="52">
        <f t="shared" si="22"/>
        <v>0</v>
      </c>
      <c r="T79" s="52">
        <f t="shared" si="22"/>
        <v>0</v>
      </c>
      <c r="U79" s="52">
        <f t="shared" si="22"/>
        <v>0</v>
      </c>
      <c r="V79" s="52">
        <f t="shared" si="22"/>
        <v>0</v>
      </c>
      <c r="W79" s="52">
        <f t="shared" si="22"/>
        <v>0</v>
      </c>
      <c r="X79" s="52">
        <f t="shared" si="22"/>
        <v>0</v>
      </c>
      <c r="Y79" s="52">
        <f t="shared" si="22"/>
        <v>0</v>
      </c>
      <c r="Z79" s="52">
        <f t="shared" si="22"/>
        <v>0</v>
      </c>
      <c r="AA79" s="52">
        <f t="shared" si="22"/>
        <v>0</v>
      </c>
      <c r="AB79" s="52">
        <f t="shared" si="22"/>
        <v>0</v>
      </c>
      <c r="AC79" s="52">
        <f t="shared" si="22"/>
        <v>0.10000000009313226</v>
      </c>
      <c r="AD79" s="52">
        <f t="shared" si="22"/>
        <v>0.10000000055879354</v>
      </c>
      <c r="AE79" s="52">
        <f t="shared" si="22"/>
        <v>0</v>
      </c>
      <c r="AF79" s="52">
        <f t="shared" si="22"/>
        <v>0</v>
      </c>
      <c r="AG79" s="52">
        <f t="shared" si="22"/>
        <v>0</v>
      </c>
      <c r="AH79" s="52">
        <f t="shared" si="22"/>
        <v>0</v>
      </c>
      <c r="AI79" s="52">
        <f t="shared" si="22"/>
        <v>-9.9999998696148396E-2</v>
      </c>
      <c r="AJ79" s="52">
        <f t="shared" si="22"/>
        <v>0.10000000149011612</v>
      </c>
      <c r="AK79" s="52">
        <f t="shared" si="22"/>
        <v>-9.9999997764825821E-2</v>
      </c>
      <c r="AL79" s="52">
        <f t="shared" si="22"/>
        <v>-9.999999962747097E-2</v>
      </c>
      <c r="AM79" s="52">
        <f t="shared" si="22"/>
        <v>9.999999962747097E-2</v>
      </c>
      <c r="AN79" s="52">
        <f t="shared" si="22"/>
        <v>-9.999999962747097E-2</v>
      </c>
      <c r="AO79" s="52">
        <f t="shared" si="22"/>
        <v>-0.10000000149011612</v>
      </c>
      <c r="AP79" s="52">
        <f t="shared" si="22"/>
        <v>0</v>
      </c>
      <c r="AQ79" s="52">
        <f t="shared" si="22"/>
        <v>-0.10000000149011612</v>
      </c>
      <c r="AR79" s="52">
        <f t="shared" si="22"/>
        <v>9.999999962747097E-2</v>
      </c>
      <c r="AS79" s="52">
        <f t="shared" si="22"/>
        <v>0.20000000111758709</v>
      </c>
      <c r="AT79" s="52">
        <f t="shared" si="22"/>
        <v>-9.999999962747097E-2</v>
      </c>
      <c r="AU79" s="52">
        <f t="shared" si="22"/>
        <v>0</v>
      </c>
      <c r="AV79" s="52">
        <f t="shared" si="22"/>
        <v>-0.10000000149011612</v>
      </c>
      <c r="AW79" s="52">
        <f t="shared" si="22"/>
        <v>-0.10000000335276127</v>
      </c>
    </row>
    <row r="80" spans="1:49" x14ac:dyDescent="0.3">
      <c r="B80" s="51" t="s">
        <v>149</v>
      </c>
      <c r="C80" s="53">
        <f t="shared" ref="C80:AR80" si="23">+C77-C40</f>
        <v>0</v>
      </c>
      <c r="D80" s="53">
        <f t="shared" si="23"/>
        <v>0</v>
      </c>
      <c r="E80" s="53">
        <f t="shared" si="23"/>
        <v>0</v>
      </c>
      <c r="F80" s="53">
        <f t="shared" si="23"/>
        <v>0</v>
      </c>
      <c r="G80" s="53">
        <f t="shared" si="23"/>
        <v>0</v>
      </c>
      <c r="H80" s="53">
        <f t="shared" si="23"/>
        <v>0</v>
      </c>
      <c r="I80" s="53">
        <f t="shared" si="23"/>
        <v>0</v>
      </c>
      <c r="J80" s="53">
        <f t="shared" si="23"/>
        <v>0</v>
      </c>
      <c r="K80" s="53">
        <f t="shared" si="23"/>
        <v>0</v>
      </c>
      <c r="L80" s="53">
        <f t="shared" si="23"/>
        <v>0</v>
      </c>
      <c r="M80" s="53">
        <f t="shared" si="23"/>
        <v>0</v>
      </c>
      <c r="N80" s="53">
        <f t="shared" si="23"/>
        <v>0</v>
      </c>
      <c r="O80" s="53">
        <f t="shared" si="23"/>
        <v>0</v>
      </c>
      <c r="P80" s="53">
        <f t="shared" si="23"/>
        <v>0</v>
      </c>
      <c r="Q80" s="53">
        <f t="shared" si="23"/>
        <v>0</v>
      </c>
      <c r="R80" s="53">
        <f t="shared" si="23"/>
        <v>0</v>
      </c>
      <c r="S80" s="53">
        <f t="shared" si="23"/>
        <v>0</v>
      </c>
      <c r="T80" s="53">
        <f t="shared" si="23"/>
        <v>0</v>
      </c>
      <c r="U80" s="53">
        <f t="shared" si="23"/>
        <v>0</v>
      </c>
      <c r="V80" s="53">
        <f t="shared" si="23"/>
        <v>0</v>
      </c>
      <c r="W80" s="53">
        <f t="shared" si="23"/>
        <v>0</v>
      </c>
      <c r="X80" s="53">
        <f t="shared" si="23"/>
        <v>-0.10000000009313226</v>
      </c>
      <c r="Y80" s="53">
        <f t="shared" si="23"/>
        <v>0</v>
      </c>
      <c r="Z80" s="53">
        <f t="shared" si="23"/>
        <v>0.10000000009313226</v>
      </c>
      <c r="AA80" s="53">
        <f t="shared" si="23"/>
        <v>0</v>
      </c>
      <c r="AB80" s="53">
        <f t="shared" si="23"/>
        <v>-0.10000000009313226</v>
      </c>
      <c r="AC80" s="53">
        <f t="shared" si="23"/>
        <v>0</v>
      </c>
      <c r="AD80" s="53">
        <f t="shared" si="23"/>
        <v>0.10000000055879354</v>
      </c>
      <c r="AE80" s="53">
        <f t="shared" si="23"/>
        <v>-9.999999962747097E-2</v>
      </c>
      <c r="AF80" s="53">
        <f t="shared" si="23"/>
        <v>0</v>
      </c>
      <c r="AG80" s="53">
        <f t="shared" si="23"/>
        <v>-9.999999962747097E-2</v>
      </c>
      <c r="AH80" s="53">
        <f t="shared" si="23"/>
        <v>0</v>
      </c>
      <c r="AI80" s="53">
        <f t="shared" si="23"/>
        <v>-9.999999962747097E-2</v>
      </c>
      <c r="AJ80" s="53">
        <f t="shared" si="23"/>
        <v>9.999999962747097E-2</v>
      </c>
      <c r="AK80" s="53">
        <f t="shared" si="23"/>
        <v>0</v>
      </c>
      <c r="AL80" s="53">
        <f t="shared" si="23"/>
        <v>-9.999999962747097E-2</v>
      </c>
      <c r="AM80" s="53">
        <f t="shared" si="23"/>
        <v>9.9999997764825821E-2</v>
      </c>
      <c r="AN80" s="53">
        <f t="shared" si="23"/>
        <v>0</v>
      </c>
      <c r="AO80" s="53">
        <f t="shared" si="23"/>
        <v>0</v>
      </c>
      <c r="AP80" s="53">
        <f t="shared" si="23"/>
        <v>0</v>
      </c>
      <c r="AQ80" s="53">
        <f t="shared" si="23"/>
        <v>-0.10000000149011612</v>
      </c>
      <c r="AR80" s="53">
        <f t="shared" si="23"/>
        <v>0</v>
      </c>
      <c r="AS80" s="53">
        <f>+AS77-AS40</f>
        <v>9.999999962747097E-2</v>
      </c>
      <c r="AT80" s="53">
        <f>+AT77-AT40</f>
        <v>0</v>
      </c>
      <c r="AU80" s="53">
        <f>+AU77-AU40</f>
        <v>0</v>
      </c>
      <c r="AV80" s="53">
        <f>+AV77-AV40</f>
        <v>0</v>
      </c>
      <c r="AW80" s="53">
        <f>+AW77-AW40</f>
        <v>0</v>
      </c>
    </row>
    <row r="81" spans="1:53" x14ac:dyDescent="0.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4">
        <v>119032.4</v>
      </c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</row>
    <row r="82" spans="1:53" x14ac:dyDescent="0.3"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4">
        <v>857221.9</v>
      </c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</row>
    <row r="83" spans="1:53" x14ac:dyDescent="0.3">
      <c r="B83" s="55" t="s">
        <v>206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</row>
    <row r="84" spans="1:53" x14ac:dyDescent="0.3"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</row>
    <row r="85" spans="1:53" x14ac:dyDescent="0.3"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</row>
    <row r="86" spans="1:53" x14ac:dyDescent="0.3">
      <c r="A86" s="17" t="s">
        <v>110</v>
      </c>
      <c r="B86" s="18" t="s">
        <v>111</v>
      </c>
      <c r="C86" s="19">
        <v>1974</v>
      </c>
      <c r="D86" s="19">
        <v>1975</v>
      </c>
      <c r="E86" s="19">
        <v>1976</v>
      </c>
      <c r="F86" s="19">
        <v>1977</v>
      </c>
      <c r="G86" s="19">
        <v>1978</v>
      </c>
      <c r="H86" s="19">
        <v>1979</v>
      </c>
      <c r="I86" s="19">
        <v>1980</v>
      </c>
      <c r="J86" s="19">
        <v>1981</v>
      </c>
      <c r="K86" s="19">
        <v>1982</v>
      </c>
      <c r="L86" s="19">
        <v>1983</v>
      </c>
      <c r="M86" s="19">
        <v>1984</v>
      </c>
      <c r="N86" s="19">
        <v>1985</v>
      </c>
      <c r="O86" s="19">
        <v>1986</v>
      </c>
      <c r="P86" s="19">
        <v>1987</v>
      </c>
      <c r="Q86" s="19">
        <v>1988</v>
      </c>
      <c r="R86" s="19">
        <v>1989</v>
      </c>
      <c r="S86" s="19">
        <v>1990</v>
      </c>
      <c r="T86" s="19">
        <v>1991</v>
      </c>
      <c r="U86" s="19">
        <v>1992</v>
      </c>
      <c r="V86" s="19">
        <v>1993</v>
      </c>
      <c r="W86" s="19">
        <v>1994</v>
      </c>
      <c r="X86" s="19">
        <v>1995</v>
      </c>
      <c r="Y86" s="19">
        <v>1996</v>
      </c>
      <c r="Z86" s="19">
        <v>1997</v>
      </c>
      <c r="AA86" s="19">
        <v>1998</v>
      </c>
      <c r="AB86" s="19">
        <v>1999</v>
      </c>
      <c r="AC86" s="19">
        <v>2000</v>
      </c>
      <c r="AD86" s="19">
        <v>2001</v>
      </c>
      <c r="AE86" s="19">
        <v>2002</v>
      </c>
      <c r="AF86" s="19">
        <v>2003</v>
      </c>
      <c r="AG86" s="19">
        <v>2004</v>
      </c>
      <c r="AH86" s="19">
        <v>2005</v>
      </c>
      <c r="AI86" s="19">
        <v>2006</v>
      </c>
      <c r="AJ86" s="19">
        <v>2007</v>
      </c>
      <c r="AK86" s="19">
        <v>2008</v>
      </c>
      <c r="AL86" s="19">
        <v>2009</v>
      </c>
      <c r="AM86" s="19">
        <v>2010</v>
      </c>
      <c r="AN86" s="19">
        <v>2011</v>
      </c>
      <c r="AO86" s="19">
        <v>2012</v>
      </c>
      <c r="AP86" s="19">
        <v>2013</v>
      </c>
      <c r="AQ86" s="19">
        <v>2014</v>
      </c>
      <c r="AR86" s="19">
        <v>2015</v>
      </c>
      <c r="AS86" s="19">
        <v>2016</v>
      </c>
      <c r="AT86" s="19">
        <v>2017</v>
      </c>
      <c r="AU86" s="19">
        <v>2018</v>
      </c>
      <c r="AV86" s="19">
        <v>2019</v>
      </c>
      <c r="AW86" s="19">
        <v>2020</v>
      </c>
    </row>
    <row r="87" spans="1:53" x14ac:dyDescent="0.3">
      <c r="A87" s="11" t="s">
        <v>207</v>
      </c>
      <c r="B87" s="21" t="s">
        <v>198</v>
      </c>
      <c r="C87" s="37">
        <v>11884.4</v>
      </c>
      <c r="D87" s="37">
        <v>14235.9</v>
      </c>
      <c r="E87" s="37">
        <v>17357.3</v>
      </c>
      <c r="F87" s="37">
        <v>20804.900000000001</v>
      </c>
      <c r="G87" s="37">
        <v>26344.6</v>
      </c>
      <c r="H87" s="37">
        <v>32426.400000000001</v>
      </c>
      <c r="I87" s="37">
        <v>39621.1</v>
      </c>
      <c r="J87" s="37">
        <v>45124.7</v>
      </c>
      <c r="K87" s="37">
        <v>52373.3</v>
      </c>
      <c r="L87" s="37">
        <v>61016.6</v>
      </c>
      <c r="M87" s="37">
        <v>63998.9</v>
      </c>
      <c r="N87" s="37">
        <v>68028</v>
      </c>
      <c r="O87" s="37">
        <v>78405.8</v>
      </c>
      <c r="P87" s="37">
        <v>79124</v>
      </c>
      <c r="Q87" s="37">
        <v>84008.3</v>
      </c>
      <c r="R87" s="37">
        <v>93595.9</v>
      </c>
      <c r="S87" s="37">
        <v>106099.8</v>
      </c>
      <c r="T87" s="37">
        <v>152233.70000000001</v>
      </c>
      <c r="U87" s="37">
        <v>191920.1</v>
      </c>
      <c r="V87" s="37">
        <v>234376.4</v>
      </c>
      <c r="W87" s="37">
        <v>263687</v>
      </c>
      <c r="X87" s="37">
        <v>313742.2</v>
      </c>
      <c r="Y87" s="37">
        <v>363291.1</v>
      </c>
      <c r="Z87" s="37">
        <v>391021.2</v>
      </c>
      <c r="AA87" s="37">
        <v>430058</v>
      </c>
      <c r="AB87" s="37">
        <v>454996</v>
      </c>
      <c r="AC87" s="37">
        <v>479700.3</v>
      </c>
      <c r="AD87" s="37">
        <v>517150</v>
      </c>
      <c r="AE87" s="37">
        <v>559774.1</v>
      </c>
      <c r="AF87" s="37">
        <v>594785.69999999995</v>
      </c>
      <c r="AG87" s="37">
        <v>680523.4</v>
      </c>
      <c r="AH87" s="37">
        <v>729855.7</v>
      </c>
      <c r="AI87" s="37">
        <v>814386.7</v>
      </c>
      <c r="AJ87" s="37">
        <v>911313.5</v>
      </c>
      <c r="AK87" s="37">
        <v>1035950.5</v>
      </c>
      <c r="AL87" s="37">
        <v>1126111.1000000001</v>
      </c>
      <c r="AM87" s="37">
        <v>1280011</v>
      </c>
      <c r="AN87" s="37">
        <v>1426876.6</v>
      </c>
      <c r="AO87" s="37">
        <v>1573861</v>
      </c>
      <c r="AP87" s="37">
        <v>1766264.5</v>
      </c>
      <c r="AQ87" s="37">
        <v>1848046.4</v>
      </c>
      <c r="AR87" s="37">
        <v>2001964.9</v>
      </c>
      <c r="AS87" s="15">
        <v>2177301.7000000002</v>
      </c>
      <c r="AT87" s="15">
        <v>2296927.2999999998</v>
      </c>
      <c r="AU87" s="15">
        <v>2451302.9</v>
      </c>
      <c r="AV87" s="11">
        <v>2635739.4</v>
      </c>
      <c r="AW87" s="15">
        <v>2478343.2999999998</v>
      </c>
    </row>
    <row r="88" spans="1:53" x14ac:dyDescent="0.3">
      <c r="A88" s="11" t="s">
        <v>208</v>
      </c>
      <c r="B88" s="21" t="s">
        <v>209</v>
      </c>
      <c r="C88" s="37">
        <v>23439</v>
      </c>
      <c r="D88" s="37">
        <v>23175.3</v>
      </c>
      <c r="E88" s="37">
        <v>27710.6</v>
      </c>
      <c r="F88" s="37">
        <v>31592.1</v>
      </c>
      <c r="G88" s="37">
        <v>37204.400000000001</v>
      </c>
      <c r="H88" s="37">
        <v>46508.9</v>
      </c>
      <c r="I88" s="37">
        <v>59845.8</v>
      </c>
      <c r="J88" s="37">
        <v>71310</v>
      </c>
      <c r="K88" s="37">
        <v>71384.3</v>
      </c>
      <c r="L88" s="37">
        <v>77959.8</v>
      </c>
      <c r="M88" s="37">
        <v>92396.6</v>
      </c>
      <c r="N88" s="37">
        <v>103995.9</v>
      </c>
      <c r="O88" s="37">
        <v>88389.7</v>
      </c>
      <c r="P88" s="37">
        <v>91369.8</v>
      </c>
      <c r="Q88" s="37">
        <v>110771.7</v>
      </c>
      <c r="R88" s="37">
        <v>158560.1</v>
      </c>
      <c r="S88" s="37">
        <v>231559.4</v>
      </c>
      <c r="T88" s="37">
        <v>398163.7</v>
      </c>
      <c r="U88" s="37">
        <v>493661.9</v>
      </c>
      <c r="V88" s="37">
        <v>486710.9</v>
      </c>
      <c r="W88" s="37">
        <v>633684.9</v>
      </c>
      <c r="X88" s="37">
        <v>918490.3</v>
      </c>
      <c r="Y88" s="37">
        <v>1221978.3999999999</v>
      </c>
      <c r="Z88" s="37">
        <v>1354552.1</v>
      </c>
      <c r="AA88" s="37">
        <v>1318686.7</v>
      </c>
      <c r="AB88" s="37">
        <v>1574762.6</v>
      </c>
      <c r="AC88" s="37">
        <v>2224300.5</v>
      </c>
      <c r="AD88" s="37">
        <v>2219979.6</v>
      </c>
      <c r="AE88" s="37">
        <v>2340029.2000000002</v>
      </c>
      <c r="AF88" s="37">
        <v>2859358.2</v>
      </c>
      <c r="AG88" s="37">
        <v>3411998.4</v>
      </c>
      <c r="AH88" s="37">
        <v>4462961.5999999996</v>
      </c>
      <c r="AI88" s="37">
        <v>5193946.4000000004</v>
      </c>
      <c r="AJ88" s="37">
        <v>5629877.0999999996</v>
      </c>
      <c r="AK88" s="37">
        <v>6518688.5999999996</v>
      </c>
      <c r="AL88" s="37">
        <v>5411288.7999999998</v>
      </c>
      <c r="AM88" s="37">
        <v>6674178.7999999998</v>
      </c>
      <c r="AN88" s="37">
        <v>7902093.5</v>
      </c>
      <c r="AO88" s="37">
        <v>8749867.9000000004</v>
      </c>
      <c r="AP88" s="37">
        <v>8814962.8000000007</v>
      </c>
      <c r="AQ88" s="37">
        <v>8887361.1999999993</v>
      </c>
      <c r="AR88" s="37">
        <v>8020304.7000000002</v>
      </c>
      <c r="AS88" s="15">
        <v>8437699.9000000004</v>
      </c>
      <c r="AT88" s="15">
        <v>9240756.5999999996</v>
      </c>
      <c r="AU88" s="15">
        <v>10349670.199999999</v>
      </c>
      <c r="AV88" s="11">
        <v>9988980.5</v>
      </c>
      <c r="AW88" s="15">
        <v>8332778.9000000004</v>
      </c>
    </row>
    <row r="89" spans="1:53" x14ac:dyDescent="0.3">
      <c r="A89" s="11" t="s">
        <v>210</v>
      </c>
      <c r="B89" s="21" t="s">
        <v>211</v>
      </c>
      <c r="C89" s="37">
        <v>10306.6</v>
      </c>
      <c r="D89" s="37">
        <v>11428.6</v>
      </c>
      <c r="E89" s="37">
        <v>14039</v>
      </c>
      <c r="F89" s="37">
        <v>17130</v>
      </c>
      <c r="G89" s="37">
        <v>20572</v>
      </c>
      <c r="H89" s="37">
        <v>23588.400000000001</v>
      </c>
      <c r="I89" s="37">
        <v>30361.4</v>
      </c>
      <c r="J89" s="37">
        <v>37648.199999999997</v>
      </c>
      <c r="K89" s="37">
        <v>39354.9</v>
      </c>
      <c r="L89" s="37">
        <v>43318.8</v>
      </c>
      <c r="M89" s="37">
        <v>51765.5</v>
      </c>
      <c r="N89" s="37">
        <v>53190.7</v>
      </c>
      <c r="O89" s="37">
        <v>52963.3</v>
      </c>
      <c r="P89" s="37">
        <v>59130.8</v>
      </c>
      <c r="Q89" s="37">
        <v>64521.7</v>
      </c>
      <c r="R89" s="37">
        <v>74692.600000000006</v>
      </c>
      <c r="S89" s="37">
        <v>97815.5</v>
      </c>
      <c r="T89" s="37">
        <v>150056.1</v>
      </c>
      <c r="U89" s="37">
        <v>178862</v>
      </c>
      <c r="V89" s="37">
        <v>188548.2</v>
      </c>
      <c r="W89" s="37">
        <v>261525.7</v>
      </c>
      <c r="X89" s="37">
        <v>373728.8</v>
      </c>
      <c r="Y89" s="37">
        <v>483297.8</v>
      </c>
      <c r="Z89" s="37">
        <v>507361.4</v>
      </c>
      <c r="AA89" s="37">
        <v>486770.6</v>
      </c>
      <c r="AB89" s="37">
        <v>538894.80000000005</v>
      </c>
      <c r="AC89" s="37">
        <v>737499.6</v>
      </c>
      <c r="AD89" s="37">
        <v>744007.3</v>
      </c>
      <c r="AE89" s="37">
        <v>832468.7</v>
      </c>
      <c r="AF89" s="37">
        <v>913352</v>
      </c>
      <c r="AG89" s="37">
        <v>1062054.6000000001</v>
      </c>
      <c r="AH89" s="37">
        <v>1282579.8999999999</v>
      </c>
      <c r="AI89" s="37">
        <v>1333008.3</v>
      </c>
      <c r="AJ89" s="37">
        <v>1444618.4</v>
      </c>
      <c r="AK89" s="37">
        <v>1790314.3</v>
      </c>
      <c r="AL89" s="37">
        <v>1535032.2</v>
      </c>
      <c r="AM89" s="37">
        <v>1737331.9</v>
      </c>
      <c r="AN89" s="37">
        <v>2082147.6</v>
      </c>
      <c r="AO89" s="37">
        <v>2370811</v>
      </c>
      <c r="AP89" s="37">
        <v>2504723.7999999998</v>
      </c>
      <c r="AQ89" s="37">
        <v>2513552.2999999998</v>
      </c>
      <c r="AR89" s="37">
        <v>2413460.4</v>
      </c>
      <c r="AS89" s="15">
        <v>2435540.6</v>
      </c>
      <c r="AT89" s="15">
        <v>2687615.4</v>
      </c>
      <c r="AU89" s="15">
        <v>2984633</v>
      </c>
      <c r="AV89" s="11">
        <v>2978833.6</v>
      </c>
      <c r="AW89" s="15">
        <v>2516679.6</v>
      </c>
    </row>
    <row r="90" spans="1:53" x14ac:dyDescent="0.3">
      <c r="A90" s="11" t="s">
        <v>212</v>
      </c>
      <c r="B90" s="24" t="s">
        <v>213</v>
      </c>
      <c r="C90" s="56">
        <f t="shared" ref="C90:AR90" si="24">+C89+C88+C87</f>
        <v>45630</v>
      </c>
      <c r="D90" s="56">
        <f t="shared" si="24"/>
        <v>48839.8</v>
      </c>
      <c r="E90" s="56">
        <f t="shared" si="24"/>
        <v>59106.899999999994</v>
      </c>
      <c r="F90" s="56">
        <f t="shared" si="24"/>
        <v>69527</v>
      </c>
      <c r="G90" s="56">
        <f t="shared" si="24"/>
        <v>84121</v>
      </c>
      <c r="H90" s="56">
        <f t="shared" si="24"/>
        <v>102523.70000000001</v>
      </c>
      <c r="I90" s="56">
        <f t="shared" si="24"/>
        <v>129828.30000000002</v>
      </c>
      <c r="J90" s="56">
        <f t="shared" si="24"/>
        <v>154082.9</v>
      </c>
      <c r="K90" s="56">
        <f t="shared" si="24"/>
        <v>163112.5</v>
      </c>
      <c r="L90" s="56">
        <f t="shared" si="24"/>
        <v>182295.2</v>
      </c>
      <c r="M90" s="56">
        <f t="shared" si="24"/>
        <v>208161</v>
      </c>
      <c r="N90" s="56">
        <f t="shared" si="24"/>
        <v>225214.59999999998</v>
      </c>
      <c r="O90" s="56">
        <f t="shared" si="24"/>
        <v>219758.8</v>
      </c>
      <c r="P90" s="56">
        <f t="shared" si="24"/>
        <v>229624.6</v>
      </c>
      <c r="Q90" s="56">
        <f t="shared" si="24"/>
        <v>259301.7</v>
      </c>
      <c r="R90" s="56">
        <f t="shared" si="24"/>
        <v>326848.59999999998</v>
      </c>
      <c r="S90" s="56">
        <f t="shared" si="24"/>
        <v>435474.7</v>
      </c>
      <c r="T90" s="56">
        <f t="shared" si="24"/>
        <v>700453.5</v>
      </c>
      <c r="U90" s="56">
        <f t="shared" si="24"/>
        <v>864444</v>
      </c>
      <c r="V90" s="56">
        <f t="shared" si="24"/>
        <v>909635.50000000012</v>
      </c>
      <c r="W90" s="56">
        <f t="shared" si="24"/>
        <v>1158897.6000000001</v>
      </c>
      <c r="X90" s="56">
        <f t="shared" si="24"/>
        <v>1605961.3</v>
      </c>
      <c r="Y90" s="56">
        <f t="shared" si="24"/>
        <v>2068567.2999999998</v>
      </c>
      <c r="Z90" s="56">
        <f t="shared" si="24"/>
        <v>2252934.7000000002</v>
      </c>
      <c r="AA90" s="56">
        <f t="shared" si="24"/>
        <v>2235515.2999999998</v>
      </c>
      <c r="AB90" s="56">
        <f t="shared" si="24"/>
        <v>2568653.4000000004</v>
      </c>
      <c r="AC90" s="56">
        <f t="shared" si="24"/>
        <v>3441500.4</v>
      </c>
      <c r="AD90" s="56">
        <f t="shared" si="24"/>
        <v>3481136.9000000004</v>
      </c>
      <c r="AE90" s="56">
        <f t="shared" si="24"/>
        <v>3732272.0000000005</v>
      </c>
      <c r="AF90" s="56">
        <f t="shared" si="24"/>
        <v>4367495.9000000004</v>
      </c>
      <c r="AG90" s="56">
        <f t="shared" si="24"/>
        <v>5154576.4000000004</v>
      </c>
      <c r="AH90" s="56">
        <f t="shared" si="24"/>
        <v>6475397.2000000002</v>
      </c>
      <c r="AI90" s="56">
        <f t="shared" si="24"/>
        <v>7341341.4000000004</v>
      </c>
      <c r="AJ90" s="56">
        <f t="shared" si="24"/>
        <v>7985809</v>
      </c>
      <c r="AK90" s="56">
        <f t="shared" si="24"/>
        <v>9344953.3999999985</v>
      </c>
      <c r="AL90" s="56">
        <f t="shared" si="24"/>
        <v>8072432.0999999996</v>
      </c>
      <c r="AM90" s="56">
        <f t="shared" si="24"/>
        <v>9691521.6999999993</v>
      </c>
      <c r="AN90" s="56">
        <f t="shared" si="24"/>
        <v>11411117.699999999</v>
      </c>
      <c r="AO90" s="56">
        <f t="shared" si="24"/>
        <v>12694539.9</v>
      </c>
      <c r="AP90" s="56">
        <f t="shared" si="24"/>
        <v>13085951.100000001</v>
      </c>
      <c r="AQ90" s="56">
        <f t="shared" si="24"/>
        <v>13248959.9</v>
      </c>
      <c r="AR90" s="56">
        <f t="shared" si="24"/>
        <v>12435730</v>
      </c>
      <c r="AS90" s="32">
        <f>+AS89+AS88+AS87</f>
        <v>13050542.199999999</v>
      </c>
      <c r="AT90" s="32">
        <f>+AT89+AT88+AT87</f>
        <v>14225299.300000001</v>
      </c>
      <c r="AU90" s="32">
        <f>+AU89+AU88+AU87</f>
        <v>15785606.1</v>
      </c>
      <c r="AV90" s="32">
        <f>+AV89+AV88+AV87</f>
        <v>15603553.5</v>
      </c>
      <c r="AW90" s="32">
        <f>+AW89+AW88+AW87</f>
        <v>13327801.800000001</v>
      </c>
    </row>
    <row r="91" spans="1:53" x14ac:dyDescent="0.3">
      <c r="A91" s="11" t="s">
        <v>214</v>
      </c>
      <c r="B91" s="21" t="s">
        <v>215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4285.5</v>
      </c>
      <c r="AK91" s="37">
        <v>3823.1</v>
      </c>
      <c r="AL91" s="37">
        <v>4347.3999999999996</v>
      </c>
      <c r="AM91" s="37">
        <v>9589.4</v>
      </c>
      <c r="AN91" s="37">
        <v>10608.8</v>
      </c>
      <c r="AO91" s="37">
        <v>10547.3</v>
      </c>
      <c r="AP91" s="37">
        <v>12610.9</v>
      </c>
      <c r="AQ91" s="37">
        <v>16640.2</v>
      </c>
      <c r="AR91" s="37">
        <v>25649</v>
      </c>
      <c r="AS91" s="15">
        <v>24847</v>
      </c>
      <c r="AT91" s="15">
        <v>17428</v>
      </c>
      <c r="AU91" s="15">
        <v>15054.7</v>
      </c>
      <c r="AV91" s="11">
        <v>16382.3</v>
      </c>
      <c r="AW91" s="15">
        <v>15176.1</v>
      </c>
    </row>
    <row r="92" spans="1:53" x14ac:dyDescent="0.3">
      <c r="A92" s="11" t="s">
        <v>216</v>
      </c>
      <c r="B92" s="21" t="s">
        <v>217</v>
      </c>
      <c r="C92" s="37">
        <v>-381.1</v>
      </c>
      <c r="D92" s="37">
        <v>-701.8</v>
      </c>
      <c r="E92" s="37">
        <v>-1309.5999999999999</v>
      </c>
      <c r="F92" s="37">
        <v>-1581.9</v>
      </c>
      <c r="G92" s="37">
        <v>-2447.5</v>
      </c>
      <c r="H92" s="37">
        <v>-4326.8</v>
      </c>
      <c r="I92" s="37">
        <v>-4672.1000000000004</v>
      </c>
      <c r="J92" s="37">
        <v>-5630.3</v>
      </c>
      <c r="K92" s="37">
        <v>-6056.9</v>
      </c>
      <c r="L92" s="37">
        <v>-5904.2</v>
      </c>
      <c r="M92" s="37">
        <v>-6709.8</v>
      </c>
      <c r="N92" s="37">
        <v>-6568.2</v>
      </c>
      <c r="O92" s="37">
        <v>-6570.9</v>
      </c>
      <c r="P92" s="37">
        <v>-7267.7</v>
      </c>
      <c r="Q92" s="37">
        <v>-11744.7</v>
      </c>
      <c r="R92" s="37">
        <v>-13178.4</v>
      </c>
      <c r="S92" s="37">
        <v>-18550.400000000001</v>
      </c>
      <c r="T92" s="37">
        <v>-40719.5</v>
      </c>
      <c r="U92" s="37">
        <v>-46825.8</v>
      </c>
      <c r="V92" s="37">
        <v>-40261</v>
      </c>
      <c r="W92" s="37">
        <v>-57508.6</v>
      </c>
      <c r="X92" s="37">
        <v>-101593.3</v>
      </c>
      <c r="Y92" s="37">
        <v>-118778.2</v>
      </c>
      <c r="Z92" s="37">
        <v>-123730.6</v>
      </c>
      <c r="AA92" s="37">
        <v>-114757.5</v>
      </c>
      <c r="AB92" s="37">
        <v>-147656.6</v>
      </c>
      <c r="AC92" s="37">
        <v>-175240.3</v>
      </c>
      <c r="AD92" s="37">
        <v>-123190.1</v>
      </c>
      <c r="AE92" s="37">
        <v>-174668.79999999999</v>
      </c>
      <c r="AF92" s="37">
        <v>-189977.60000000001</v>
      </c>
      <c r="AG92" s="37">
        <v>-253259.9</v>
      </c>
      <c r="AH92" s="37">
        <v>-336127.4</v>
      </c>
      <c r="AI92" s="37">
        <v>-321273.2</v>
      </c>
      <c r="AJ92" s="37">
        <v>-123510.9</v>
      </c>
      <c r="AK92" s="37">
        <v>-83602.8</v>
      </c>
      <c r="AL92" s="37">
        <v>-88193</v>
      </c>
      <c r="AM92" s="37">
        <v>-15686.7</v>
      </c>
      <c r="AN92" s="37">
        <v>-137687.6</v>
      </c>
      <c r="AO92" s="37">
        <v>-179477.4</v>
      </c>
      <c r="AP92" s="37">
        <v>-310769.8</v>
      </c>
      <c r="AQ92" s="37">
        <v>-377741.6</v>
      </c>
      <c r="AR92" s="37">
        <v>-412735</v>
      </c>
      <c r="AS92" s="15">
        <v>-152826.29999999999</v>
      </c>
      <c r="AT92" s="15">
        <v>-260110</v>
      </c>
      <c r="AU92" s="15">
        <v>-498671.2</v>
      </c>
      <c r="AV92" s="11">
        <v>-481853.3</v>
      </c>
      <c r="AW92" s="15">
        <v>-357529</v>
      </c>
    </row>
    <row r="93" spans="1:53" x14ac:dyDescent="0.3">
      <c r="A93" s="11" t="s">
        <v>218</v>
      </c>
      <c r="B93" s="24" t="s">
        <v>219</v>
      </c>
      <c r="C93" s="40">
        <f>+C90+C91+C92</f>
        <v>45248.9</v>
      </c>
      <c r="D93" s="40">
        <f t="shared" ref="D93:AW93" si="25">+D90+D91+D92</f>
        <v>48138</v>
      </c>
      <c r="E93" s="40">
        <f t="shared" si="25"/>
        <v>57797.299999999996</v>
      </c>
      <c r="F93" s="40">
        <f t="shared" si="25"/>
        <v>67945.100000000006</v>
      </c>
      <c r="G93" s="40">
        <f t="shared" si="25"/>
        <v>81673.5</v>
      </c>
      <c r="H93" s="40">
        <f t="shared" si="25"/>
        <v>98196.900000000009</v>
      </c>
      <c r="I93" s="40">
        <f t="shared" si="25"/>
        <v>125156.20000000001</v>
      </c>
      <c r="J93" s="40">
        <f t="shared" si="25"/>
        <v>148452.6</v>
      </c>
      <c r="K93" s="40">
        <f t="shared" si="25"/>
        <v>157055.6</v>
      </c>
      <c r="L93" s="40">
        <f t="shared" si="25"/>
        <v>176391</v>
      </c>
      <c r="M93" s="40">
        <f t="shared" si="25"/>
        <v>201451.2</v>
      </c>
      <c r="N93" s="40">
        <f t="shared" si="25"/>
        <v>218646.39999999997</v>
      </c>
      <c r="O93" s="40">
        <f t="shared" si="25"/>
        <v>213187.9</v>
      </c>
      <c r="P93" s="40">
        <f t="shared" si="25"/>
        <v>222356.9</v>
      </c>
      <c r="Q93" s="40">
        <f t="shared" si="25"/>
        <v>247557</v>
      </c>
      <c r="R93" s="40">
        <f t="shared" si="25"/>
        <v>313670.19999999995</v>
      </c>
      <c r="S93" s="40">
        <f t="shared" si="25"/>
        <v>416924.3</v>
      </c>
      <c r="T93" s="40">
        <f t="shared" si="25"/>
        <v>659734</v>
      </c>
      <c r="U93" s="40">
        <f t="shared" si="25"/>
        <v>817618.2</v>
      </c>
      <c r="V93" s="40">
        <f t="shared" si="25"/>
        <v>869374.50000000012</v>
      </c>
      <c r="W93" s="40">
        <f t="shared" si="25"/>
        <v>1101389</v>
      </c>
      <c r="X93" s="40">
        <f t="shared" si="25"/>
        <v>1504368</v>
      </c>
      <c r="Y93" s="40">
        <f t="shared" si="25"/>
        <v>1949789.0999999999</v>
      </c>
      <c r="Z93" s="40">
        <f t="shared" si="25"/>
        <v>2129204.1</v>
      </c>
      <c r="AA93" s="40">
        <f t="shared" si="25"/>
        <v>2120757.7999999998</v>
      </c>
      <c r="AB93" s="40">
        <f t="shared" si="25"/>
        <v>2420996.8000000003</v>
      </c>
      <c r="AC93" s="40">
        <f t="shared" si="25"/>
        <v>3266260.1</v>
      </c>
      <c r="AD93" s="40">
        <f t="shared" si="25"/>
        <v>3357946.8000000003</v>
      </c>
      <c r="AE93" s="40">
        <f t="shared" si="25"/>
        <v>3557603.2000000007</v>
      </c>
      <c r="AF93" s="40">
        <f t="shared" si="25"/>
        <v>4177518.3000000003</v>
      </c>
      <c r="AG93" s="40">
        <f t="shared" si="25"/>
        <v>4901316.5</v>
      </c>
      <c r="AH93" s="40">
        <f t="shared" si="25"/>
        <v>6139269.7999999998</v>
      </c>
      <c r="AI93" s="40">
        <f t="shared" si="25"/>
        <v>7020068.2000000002</v>
      </c>
      <c r="AJ93" s="40">
        <f t="shared" si="25"/>
        <v>7866583.5999999996</v>
      </c>
      <c r="AK93" s="40">
        <f t="shared" si="25"/>
        <v>9265173.6999999974</v>
      </c>
      <c r="AL93" s="40">
        <f t="shared" si="25"/>
        <v>7988586.5</v>
      </c>
      <c r="AM93" s="40">
        <f t="shared" si="25"/>
        <v>9685424.4000000004</v>
      </c>
      <c r="AN93" s="40">
        <f t="shared" si="25"/>
        <v>11284038.9</v>
      </c>
      <c r="AO93" s="40">
        <f t="shared" si="25"/>
        <v>12525609.800000001</v>
      </c>
      <c r="AP93" s="40">
        <f t="shared" si="25"/>
        <v>12787792.200000001</v>
      </c>
      <c r="AQ93" s="40">
        <f t="shared" si="25"/>
        <v>12887858.5</v>
      </c>
      <c r="AR93" s="40">
        <f t="shared" si="25"/>
        <v>12048644</v>
      </c>
      <c r="AS93" s="39">
        <f t="shared" si="25"/>
        <v>12922562.899999999</v>
      </c>
      <c r="AT93" s="39">
        <f t="shared" si="25"/>
        <v>13982617.300000001</v>
      </c>
      <c r="AU93" s="39">
        <f t="shared" si="25"/>
        <v>15301989.6</v>
      </c>
      <c r="AV93" s="39">
        <f t="shared" si="25"/>
        <v>15138082.5</v>
      </c>
      <c r="AW93" s="39">
        <f t="shared" si="25"/>
        <v>12985448.9</v>
      </c>
      <c r="AX93" s="17"/>
      <c r="AY93" s="17"/>
      <c r="AZ93" s="17"/>
      <c r="BA93" s="17"/>
    </row>
    <row r="94" spans="1:53" x14ac:dyDescent="0.3">
      <c r="A94" s="11" t="s">
        <v>220</v>
      </c>
      <c r="B94" s="21" t="s">
        <v>221</v>
      </c>
      <c r="C94" s="37">
        <v>-954.6</v>
      </c>
      <c r="D94" s="37">
        <v>904</v>
      </c>
      <c r="E94" s="37">
        <v>958.3</v>
      </c>
      <c r="F94" s="37">
        <v>747.2</v>
      </c>
      <c r="G94" s="37">
        <v>823.6</v>
      </c>
      <c r="H94" s="37">
        <v>864.4</v>
      </c>
      <c r="I94" s="37">
        <v>835.6</v>
      </c>
      <c r="J94" s="37">
        <v>1228.3</v>
      </c>
      <c r="K94" s="37">
        <v>1157.0999999999999</v>
      </c>
      <c r="L94" s="37">
        <v>874.2</v>
      </c>
      <c r="M94" s="37">
        <v>734</v>
      </c>
      <c r="N94" s="37">
        <v>1682.4</v>
      </c>
      <c r="O94" s="37">
        <v>3417.9</v>
      </c>
      <c r="P94" s="37">
        <v>2358.1999999999998</v>
      </c>
      <c r="Q94" s="37">
        <v>30933.200000000001</v>
      </c>
      <c r="R94" s="37">
        <v>48538.400000000001</v>
      </c>
      <c r="S94" s="37">
        <v>47380.7</v>
      </c>
      <c r="T94" s="37">
        <v>46112.800000000003</v>
      </c>
      <c r="U94" s="37">
        <v>52593.3</v>
      </c>
      <c r="V94" s="37">
        <v>56483</v>
      </c>
      <c r="W94" s="37">
        <v>99888.6</v>
      </c>
      <c r="X94" s="37">
        <v>115798.5</v>
      </c>
      <c r="Y94" s="37">
        <v>90879.7</v>
      </c>
      <c r="Z94" s="37">
        <v>103673.7</v>
      </c>
      <c r="AA94" s="37">
        <v>93918.399999999994</v>
      </c>
      <c r="AB94" s="37">
        <v>94151.9</v>
      </c>
      <c r="AC94" s="37">
        <v>74426.3</v>
      </c>
      <c r="AD94" s="37">
        <v>105463.7</v>
      </c>
      <c r="AE94" s="37">
        <v>138019.4</v>
      </c>
      <c r="AF94" s="37">
        <v>187578.3</v>
      </c>
      <c r="AG94" s="37">
        <v>236320</v>
      </c>
      <c r="AH94" s="37">
        <v>227627.7</v>
      </c>
      <c r="AI94" s="37">
        <v>164712.6</v>
      </c>
      <c r="AJ94" s="37">
        <v>199663.5</v>
      </c>
      <c r="AK94" s="37">
        <v>226522.9</v>
      </c>
      <c r="AL94" s="37">
        <v>240493.3</v>
      </c>
      <c r="AM94" s="37">
        <v>241934</v>
      </c>
      <c r="AN94" s="37">
        <v>258155.1</v>
      </c>
      <c r="AO94" s="37">
        <v>302765.2</v>
      </c>
      <c r="AP94" s="37">
        <v>261347.4</v>
      </c>
      <c r="AQ94" s="37">
        <v>330937.09999999998</v>
      </c>
      <c r="AR94" s="37">
        <v>326107.90000000002</v>
      </c>
      <c r="AS94" s="15">
        <v>383922.8</v>
      </c>
      <c r="AT94" s="15">
        <v>433921.6</v>
      </c>
      <c r="AU94" s="15">
        <v>500682.3</v>
      </c>
      <c r="AV94" s="11">
        <v>430885.6</v>
      </c>
      <c r="AW94" s="15">
        <v>367384.6</v>
      </c>
    </row>
    <row r="95" spans="1:53" x14ac:dyDescent="0.3">
      <c r="A95" s="11" t="s">
        <v>222</v>
      </c>
      <c r="B95" s="24" t="s">
        <v>223</v>
      </c>
      <c r="C95" s="40">
        <f>+C94+C93</f>
        <v>44294.3</v>
      </c>
      <c r="D95" s="40">
        <f t="shared" ref="D95:AW95" si="26">+D94+D93</f>
        <v>49042</v>
      </c>
      <c r="E95" s="40">
        <f t="shared" si="26"/>
        <v>58755.6</v>
      </c>
      <c r="F95" s="40">
        <f t="shared" si="26"/>
        <v>68692.3</v>
      </c>
      <c r="G95" s="40">
        <f t="shared" si="26"/>
        <v>82497.100000000006</v>
      </c>
      <c r="H95" s="40">
        <f t="shared" si="26"/>
        <v>99061.3</v>
      </c>
      <c r="I95" s="40">
        <f t="shared" si="26"/>
        <v>125991.80000000002</v>
      </c>
      <c r="J95" s="40">
        <f t="shared" si="26"/>
        <v>149680.9</v>
      </c>
      <c r="K95" s="40">
        <f t="shared" si="26"/>
        <v>158212.70000000001</v>
      </c>
      <c r="L95" s="40">
        <f t="shared" si="26"/>
        <v>177265.2</v>
      </c>
      <c r="M95" s="40">
        <f t="shared" si="26"/>
        <v>202185.2</v>
      </c>
      <c r="N95" s="40">
        <f t="shared" si="26"/>
        <v>220328.79999999996</v>
      </c>
      <c r="O95" s="40">
        <f t="shared" si="26"/>
        <v>216605.8</v>
      </c>
      <c r="P95" s="40">
        <f t="shared" si="26"/>
        <v>224715.1</v>
      </c>
      <c r="Q95" s="40">
        <f t="shared" si="26"/>
        <v>278490.2</v>
      </c>
      <c r="R95" s="40">
        <f t="shared" si="26"/>
        <v>362208.6</v>
      </c>
      <c r="S95" s="40">
        <f t="shared" si="26"/>
        <v>464305</v>
      </c>
      <c r="T95" s="40">
        <f t="shared" si="26"/>
        <v>705846.8</v>
      </c>
      <c r="U95" s="40">
        <f t="shared" si="26"/>
        <v>870211.5</v>
      </c>
      <c r="V95" s="40">
        <f t="shared" si="26"/>
        <v>925857.50000000012</v>
      </c>
      <c r="W95" s="40">
        <f t="shared" si="26"/>
        <v>1201277.6000000001</v>
      </c>
      <c r="X95" s="40">
        <f t="shared" si="26"/>
        <v>1620166.5</v>
      </c>
      <c r="Y95" s="40">
        <f t="shared" si="26"/>
        <v>2040668.7999999998</v>
      </c>
      <c r="Z95" s="40">
        <f t="shared" si="26"/>
        <v>2232877.8000000003</v>
      </c>
      <c r="AA95" s="40">
        <f t="shared" si="26"/>
        <v>2214676.1999999997</v>
      </c>
      <c r="AB95" s="40">
        <f t="shared" si="26"/>
        <v>2515148.7000000002</v>
      </c>
      <c r="AC95" s="40">
        <f t="shared" si="26"/>
        <v>3340686.4</v>
      </c>
      <c r="AD95" s="40">
        <f t="shared" si="26"/>
        <v>3463410.5000000005</v>
      </c>
      <c r="AE95" s="40">
        <f t="shared" si="26"/>
        <v>3695622.6000000006</v>
      </c>
      <c r="AF95" s="40">
        <f t="shared" si="26"/>
        <v>4365096.6000000006</v>
      </c>
      <c r="AG95" s="40">
        <f t="shared" si="26"/>
        <v>5137636.5</v>
      </c>
      <c r="AH95" s="40">
        <f t="shared" si="26"/>
        <v>6366897.5</v>
      </c>
      <c r="AI95" s="40">
        <f t="shared" si="26"/>
        <v>7184780.7999999998</v>
      </c>
      <c r="AJ95" s="40">
        <f t="shared" si="26"/>
        <v>8066247.0999999996</v>
      </c>
      <c r="AK95" s="40">
        <f t="shared" si="26"/>
        <v>9491696.5999999978</v>
      </c>
      <c r="AL95" s="40">
        <f t="shared" si="26"/>
        <v>8229079.7999999998</v>
      </c>
      <c r="AM95" s="40">
        <f t="shared" si="26"/>
        <v>9927358.4000000004</v>
      </c>
      <c r="AN95" s="40">
        <f t="shared" si="26"/>
        <v>11542194</v>
      </c>
      <c r="AO95" s="40">
        <f t="shared" si="26"/>
        <v>12828375</v>
      </c>
      <c r="AP95" s="40">
        <f t="shared" si="26"/>
        <v>13049139.600000001</v>
      </c>
      <c r="AQ95" s="40">
        <f t="shared" si="26"/>
        <v>13218795.6</v>
      </c>
      <c r="AR95" s="40">
        <f t="shared" si="26"/>
        <v>12374751.9</v>
      </c>
      <c r="AS95" s="39">
        <f t="shared" si="26"/>
        <v>13306485.699999999</v>
      </c>
      <c r="AT95" s="39">
        <f t="shared" si="26"/>
        <v>14416538.9</v>
      </c>
      <c r="AU95" s="39">
        <f t="shared" si="26"/>
        <v>15802671.9</v>
      </c>
      <c r="AV95" s="39">
        <f t="shared" si="26"/>
        <v>15568968.1</v>
      </c>
      <c r="AW95" s="39">
        <f t="shared" si="26"/>
        <v>13352833.5</v>
      </c>
    </row>
    <row r="96" spans="1:53" x14ac:dyDescent="0.3">
      <c r="A96" s="11" t="s">
        <v>224</v>
      </c>
      <c r="B96" s="21" t="s">
        <v>180</v>
      </c>
      <c r="C96" s="37">
        <v>23924.3</v>
      </c>
      <c r="D96" s="37">
        <v>29522.400000000001</v>
      </c>
      <c r="E96" s="37">
        <v>34010.5</v>
      </c>
      <c r="F96" s="37">
        <v>42646</v>
      </c>
      <c r="G96" s="37">
        <v>48793.2</v>
      </c>
      <c r="H96" s="37">
        <v>56216.6</v>
      </c>
      <c r="I96" s="37">
        <v>67816.5</v>
      </c>
      <c r="J96" s="37">
        <v>84570.3</v>
      </c>
      <c r="K96" s="37">
        <v>92648.5</v>
      </c>
      <c r="L96" s="37">
        <v>103048</v>
      </c>
      <c r="M96" s="37">
        <v>122372.5</v>
      </c>
      <c r="N96" s="37">
        <v>136423.1</v>
      </c>
      <c r="O96" s="37">
        <v>152195.1</v>
      </c>
      <c r="P96" s="37">
        <v>149865.70000000001</v>
      </c>
      <c r="Q96" s="37">
        <v>208875.7</v>
      </c>
      <c r="R96" s="37">
        <v>257269.8</v>
      </c>
      <c r="S96" s="37">
        <v>305042.3</v>
      </c>
      <c r="T96" s="37">
        <v>410049.9</v>
      </c>
      <c r="U96" s="37">
        <v>538844.5</v>
      </c>
      <c r="V96" s="37">
        <v>639067.6</v>
      </c>
      <c r="W96" s="37">
        <v>826754.5</v>
      </c>
      <c r="X96" s="37">
        <v>1103081.8</v>
      </c>
      <c r="Y96" s="37">
        <v>1319393.2</v>
      </c>
      <c r="Z96" s="37">
        <v>1411669.5</v>
      </c>
      <c r="AA96" s="37">
        <v>1531502.9</v>
      </c>
      <c r="AB96" s="37">
        <v>1642338.5</v>
      </c>
      <c r="AC96" s="37">
        <v>1684862.8</v>
      </c>
      <c r="AD96" s="37">
        <v>1817277.4</v>
      </c>
      <c r="AE96" s="37">
        <v>1955242</v>
      </c>
      <c r="AF96" s="37">
        <v>2090638</v>
      </c>
      <c r="AG96" s="37">
        <v>2333218.5</v>
      </c>
      <c r="AH96" s="37">
        <v>2510479.4</v>
      </c>
      <c r="AI96" s="37">
        <v>2647004.7000000002</v>
      </c>
      <c r="AJ96" s="37">
        <v>2908907</v>
      </c>
      <c r="AK96" s="37">
        <v>3274309.9</v>
      </c>
      <c r="AL96" s="37">
        <v>3677560.6</v>
      </c>
      <c r="AM96" s="37">
        <v>4043142.1</v>
      </c>
      <c r="AN96" s="37">
        <v>4470710.0999999996</v>
      </c>
      <c r="AO96" s="37">
        <v>5123908.5</v>
      </c>
      <c r="AP96" s="37">
        <v>5674376.5</v>
      </c>
      <c r="AQ96" s="37">
        <v>6162718.5999999996</v>
      </c>
      <c r="AR96" s="37">
        <v>6745316.4000000004</v>
      </c>
      <c r="AS96" s="15">
        <v>7330482</v>
      </c>
      <c r="AT96" s="15">
        <v>7913253.7999999998</v>
      </c>
      <c r="AU96" s="15">
        <v>8438416.6999999993</v>
      </c>
      <c r="AV96" s="11">
        <v>8749762.1999999993</v>
      </c>
      <c r="AW96" s="15">
        <v>8688577.8000000007</v>
      </c>
    </row>
    <row r="97" spans="1:49" x14ac:dyDescent="0.3">
      <c r="A97" s="11" t="s">
        <v>225</v>
      </c>
      <c r="B97" s="21" t="s">
        <v>226</v>
      </c>
      <c r="C97" s="37">
        <v>1349.7</v>
      </c>
      <c r="D97" s="37">
        <v>1889.5</v>
      </c>
      <c r="E97" s="37">
        <v>2197.4</v>
      </c>
      <c r="F97" s="37">
        <v>3099.1</v>
      </c>
      <c r="G97" s="37">
        <v>3777.6</v>
      </c>
      <c r="H97" s="37">
        <v>4246.2</v>
      </c>
      <c r="I97" s="37">
        <v>5407.5</v>
      </c>
      <c r="J97" s="37">
        <v>6360.7</v>
      </c>
      <c r="K97" s="37">
        <v>6908.7</v>
      </c>
      <c r="L97" s="37">
        <v>7410</v>
      </c>
      <c r="M97" s="37">
        <v>9433.6</v>
      </c>
      <c r="N97" s="37">
        <v>10071.1</v>
      </c>
      <c r="O97" s="37">
        <v>10531.7</v>
      </c>
      <c r="P97" s="37">
        <v>10641.1</v>
      </c>
      <c r="Q97" s="37">
        <v>12003.2</v>
      </c>
      <c r="R97" s="37">
        <v>12641.6</v>
      </c>
      <c r="S97" s="37">
        <v>15462.7</v>
      </c>
      <c r="T97" s="37">
        <v>25774.2</v>
      </c>
      <c r="U97" s="37">
        <v>35654.400000000001</v>
      </c>
      <c r="V97" s="37">
        <v>43500</v>
      </c>
      <c r="W97" s="37">
        <v>58486.7</v>
      </c>
      <c r="X97" s="37">
        <v>85906.6</v>
      </c>
      <c r="Y97" s="37">
        <v>101627.5</v>
      </c>
      <c r="Z97" s="37">
        <v>123985.60000000001</v>
      </c>
      <c r="AA97" s="37">
        <v>135519.1</v>
      </c>
      <c r="AB97" s="37">
        <v>151702.79999999999</v>
      </c>
      <c r="AC97" s="37">
        <v>156835.4</v>
      </c>
      <c r="AD97" s="37">
        <v>173334.5</v>
      </c>
      <c r="AE97" s="37">
        <v>218828.7</v>
      </c>
      <c r="AF97" s="37">
        <v>243281</v>
      </c>
      <c r="AG97" s="37">
        <v>260310.7</v>
      </c>
      <c r="AH97" s="37">
        <v>251126.9</v>
      </c>
      <c r="AI97" s="37">
        <v>299672.90000000002</v>
      </c>
      <c r="AJ97" s="37">
        <v>308436.90000000002</v>
      </c>
      <c r="AK97" s="37">
        <v>397321.8</v>
      </c>
      <c r="AL97" s="37">
        <v>424295.7</v>
      </c>
      <c r="AM97" s="37">
        <v>492006.8</v>
      </c>
      <c r="AN97" s="37">
        <v>641863.1</v>
      </c>
      <c r="AO97" s="37">
        <v>652893.9</v>
      </c>
      <c r="AP97" s="37">
        <v>642260</v>
      </c>
      <c r="AQ97" s="37">
        <v>680647.9</v>
      </c>
      <c r="AR97" s="37">
        <v>712707.4</v>
      </c>
      <c r="AS97" s="15">
        <v>619539.80000000005</v>
      </c>
      <c r="AT97" s="15">
        <v>529164.9</v>
      </c>
      <c r="AU97" s="15">
        <v>539020.4</v>
      </c>
      <c r="AV97" s="11">
        <v>607032.30000000005</v>
      </c>
      <c r="AW97" s="15">
        <v>503099.1</v>
      </c>
    </row>
    <row r="98" spans="1:49" x14ac:dyDescent="0.3">
      <c r="A98" s="11" t="s">
        <v>227</v>
      </c>
      <c r="B98" s="21" t="s">
        <v>184</v>
      </c>
      <c r="C98" s="37">
        <f t="shared" ref="C98:AT99" si="27">+C66</f>
        <v>0</v>
      </c>
      <c r="D98" s="37">
        <f t="shared" si="27"/>
        <v>0</v>
      </c>
      <c r="E98" s="37">
        <f t="shared" si="27"/>
        <v>0</v>
      </c>
      <c r="F98" s="37">
        <f t="shared" si="27"/>
        <v>0</v>
      </c>
      <c r="G98" s="37">
        <f t="shared" si="27"/>
        <v>0</v>
      </c>
      <c r="H98" s="37">
        <f t="shared" si="27"/>
        <v>0</v>
      </c>
      <c r="I98" s="37">
        <f t="shared" si="27"/>
        <v>0</v>
      </c>
      <c r="J98" s="37">
        <f t="shared" si="27"/>
        <v>0</v>
      </c>
      <c r="K98" s="37">
        <f t="shared" si="27"/>
        <v>0</v>
      </c>
      <c r="L98" s="37">
        <f t="shared" si="27"/>
        <v>0</v>
      </c>
      <c r="M98" s="37">
        <f t="shared" si="27"/>
        <v>0</v>
      </c>
      <c r="N98" s="37">
        <f t="shared" si="27"/>
        <v>180</v>
      </c>
      <c r="O98" s="37">
        <f t="shared" si="27"/>
        <v>200</v>
      </c>
      <c r="P98" s="37">
        <f t="shared" si="27"/>
        <v>230</v>
      </c>
      <c r="Q98" s="37">
        <f t="shared" si="27"/>
        <v>254.7</v>
      </c>
      <c r="R98" s="37">
        <f t="shared" si="27"/>
        <v>565.5</v>
      </c>
      <c r="S98" s="37">
        <f t="shared" si="27"/>
        <v>581.79999999999995</v>
      </c>
      <c r="T98" s="37">
        <f t="shared" si="27"/>
        <v>594.79999999999995</v>
      </c>
      <c r="U98" s="37">
        <f t="shared" si="27"/>
        <v>613.4</v>
      </c>
      <c r="V98" s="37">
        <f t="shared" si="27"/>
        <v>633.70000000000005</v>
      </c>
      <c r="W98" s="37">
        <f t="shared" si="27"/>
        <v>649.29999999999995</v>
      </c>
      <c r="X98" s="37">
        <f t="shared" si="27"/>
        <v>711.1</v>
      </c>
      <c r="Y98" s="37">
        <f t="shared" si="27"/>
        <v>947.2</v>
      </c>
      <c r="Z98" s="37">
        <f t="shared" si="27"/>
        <v>1180.7</v>
      </c>
      <c r="AA98" s="37">
        <f t="shared" si="27"/>
        <v>1678.1</v>
      </c>
      <c r="AB98" s="37">
        <f t="shared" si="27"/>
        <v>1950.7</v>
      </c>
      <c r="AC98" s="37">
        <f t="shared" si="27"/>
        <v>2025.4</v>
      </c>
      <c r="AD98" s="37">
        <f t="shared" si="27"/>
        <v>2103.6999999999998</v>
      </c>
      <c r="AE98" s="37">
        <f t="shared" si="27"/>
        <v>2168.5</v>
      </c>
      <c r="AF98" s="37">
        <f t="shared" si="27"/>
        <v>2247</v>
      </c>
      <c r="AG98" s="37">
        <f t="shared" si="27"/>
        <v>2476</v>
      </c>
      <c r="AH98" s="37">
        <f t="shared" si="27"/>
        <v>2824.8</v>
      </c>
      <c r="AI98" s="37">
        <f t="shared" si="27"/>
        <v>3158.4</v>
      </c>
      <c r="AJ98" s="37">
        <f t="shared" si="27"/>
        <v>3205.1</v>
      </c>
      <c r="AK98" s="37">
        <f t="shared" si="27"/>
        <v>3378.9</v>
      </c>
      <c r="AL98" s="37">
        <f t="shared" si="27"/>
        <v>3743.9</v>
      </c>
      <c r="AM98" s="37">
        <f t="shared" si="27"/>
        <v>3991</v>
      </c>
      <c r="AN98" s="37">
        <f t="shared" si="27"/>
        <v>5365.1</v>
      </c>
      <c r="AO98" s="37">
        <f t="shared" si="27"/>
        <v>5417.4</v>
      </c>
      <c r="AP98" s="37">
        <f t="shared" si="27"/>
        <v>5928.5</v>
      </c>
      <c r="AQ98" s="37">
        <f t="shared" si="27"/>
        <v>6282.4</v>
      </c>
      <c r="AR98" s="37">
        <f t="shared" si="27"/>
        <v>6899.3</v>
      </c>
      <c r="AS98" s="37">
        <f t="shared" si="27"/>
        <v>7546.3</v>
      </c>
      <c r="AT98" s="37">
        <f t="shared" si="27"/>
        <v>8196.5</v>
      </c>
      <c r="AU98" s="37">
        <v>8711.7999999999993</v>
      </c>
      <c r="AV98" s="37">
        <v>9173.7999999999993</v>
      </c>
      <c r="AW98" s="37">
        <v>9523.1</v>
      </c>
    </row>
    <row r="99" spans="1:49" x14ac:dyDescent="0.3">
      <c r="A99" s="11" t="s">
        <v>228</v>
      </c>
      <c r="B99" s="21" t="s">
        <v>186</v>
      </c>
      <c r="C99" s="37">
        <f t="shared" si="27"/>
        <v>43.3</v>
      </c>
      <c r="D99" s="37">
        <f t="shared" si="27"/>
        <v>44.8</v>
      </c>
      <c r="E99" s="37">
        <f t="shared" si="27"/>
        <v>77.2</v>
      </c>
      <c r="F99" s="37">
        <f t="shared" si="27"/>
        <v>73.400000000000006</v>
      </c>
      <c r="G99" s="37">
        <f t="shared" si="27"/>
        <v>73.099999999999994</v>
      </c>
      <c r="H99" s="37">
        <f t="shared" si="27"/>
        <v>83.6</v>
      </c>
      <c r="I99" s="37">
        <f t="shared" si="27"/>
        <v>104.3</v>
      </c>
      <c r="J99" s="37">
        <f t="shared" si="27"/>
        <v>119.6</v>
      </c>
      <c r="K99" s="37">
        <f t="shared" si="27"/>
        <v>139.19999999999999</v>
      </c>
      <c r="L99" s="37">
        <f t="shared" si="27"/>
        <v>165</v>
      </c>
      <c r="M99" s="37">
        <f t="shared" si="27"/>
        <v>542.6</v>
      </c>
      <c r="N99" s="37">
        <f t="shared" si="27"/>
        <v>229.2</v>
      </c>
      <c r="O99" s="37">
        <f t="shared" si="27"/>
        <v>323.89999999999998</v>
      </c>
      <c r="P99" s="37">
        <f t="shared" si="27"/>
        <v>265.2</v>
      </c>
      <c r="Q99" s="37">
        <f t="shared" si="27"/>
        <v>421.4</v>
      </c>
      <c r="R99" s="37">
        <f t="shared" si="27"/>
        <v>810.1</v>
      </c>
      <c r="S99" s="37">
        <f t="shared" si="27"/>
        <v>1019</v>
      </c>
      <c r="T99" s="37">
        <f t="shared" si="27"/>
        <v>1261.3</v>
      </c>
      <c r="U99" s="37">
        <f t="shared" si="27"/>
        <v>1902.2</v>
      </c>
      <c r="V99" s="37">
        <f t="shared" si="27"/>
        <v>2453.4</v>
      </c>
      <c r="W99" s="37">
        <f t="shared" si="27"/>
        <v>3048.3</v>
      </c>
      <c r="X99" s="37">
        <f t="shared" si="27"/>
        <v>3953.1</v>
      </c>
      <c r="Y99" s="37">
        <f t="shared" si="27"/>
        <v>5125.1000000000004</v>
      </c>
      <c r="Z99" s="37">
        <f t="shared" si="27"/>
        <v>5634.3</v>
      </c>
      <c r="AA99" s="37">
        <f t="shared" si="27"/>
        <v>5536.9</v>
      </c>
      <c r="AB99" s="37">
        <f t="shared" si="27"/>
        <v>5356.7</v>
      </c>
      <c r="AC99" s="37">
        <f t="shared" si="27"/>
        <v>5770.1</v>
      </c>
      <c r="AD99" s="37">
        <f t="shared" si="27"/>
        <v>7332.4</v>
      </c>
      <c r="AE99" s="37">
        <f t="shared" si="27"/>
        <v>14172.7</v>
      </c>
      <c r="AF99" s="37">
        <f t="shared" si="27"/>
        <v>15375.3</v>
      </c>
      <c r="AG99" s="37">
        <f t="shared" si="27"/>
        <v>18650.3</v>
      </c>
      <c r="AH99" s="37">
        <f t="shared" si="27"/>
        <v>22647.200000000001</v>
      </c>
      <c r="AI99" s="37">
        <f t="shared" si="27"/>
        <v>22770.3</v>
      </c>
      <c r="AJ99" s="37">
        <f t="shared" si="27"/>
        <v>33653.199999999997</v>
      </c>
      <c r="AK99" s="37">
        <f t="shared" si="27"/>
        <v>41990.9</v>
      </c>
      <c r="AL99" s="37">
        <f t="shared" si="27"/>
        <v>50465.7</v>
      </c>
      <c r="AM99" s="37">
        <f t="shared" si="27"/>
        <v>55091.3</v>
      </c>
      <c r="AN99" s="37">
        <f t="shared" si="27"/>
        <v>67513.899999999994</v>
      </c>
      <c r="AO99" s="37">
        <f t="shared" si="27"/>
        <v>74103.199999999997</v>
      </c>
      <c r="AP99" s="37">
        <f t="shared" si="27"/>
        <v>82891.3</v>
      </c>
      <c r="AQ99" s="37">
        <f t="shared" si="27"/>
        <v>86325.3</v>
      </c>
      <c r="AR99" s="37">
        <f t="shared" si="27"/>
        <v>92445.7</v>
      </c>
      <c r="AS99" s="37">
        <f t="shared" si="27"/>
        <v>87617.5</v>
      </c>
      <c r="AT99" s="37">
        <f t="shared" si="27"/>
        <v>88733.2</v>
      </c>
      <c r="AU99" s="37">
        <v>98781.5</v>
      </c>
      <c r="AV99" s="37">
        <v>101098.5</v>
      </c>
      <c r="AW99" s="37">
        <v>92965.8</v>
      </c>
    </row>
    <row r="100" spans="1:49" x14ac:dyDescent="0.3">
      <c r="A100" s="11" t="s">
        <v>229</v>
      </c>
      <c r="B100" s="21" t="s">
        <v>230</v>
      </c>
      <c r="C100" s="37">
        <v>18976.599999999999</v>
      </c>
      <c r="D100" s="37">
        <v>17585.3</v>
      </c>
      <c r="E100" s="37">
        <v>22470.400000000001</v>
      </c>
      <c r="F100" s="37">
        <v>22873.8</v>
      </c>
      <c r="G100" s="37">
        <v>29853.200000000001</v>
      </c>
      <c r="H100" s="37">
        <v>38514.9</v>
      </c>
      <c r="I100" s="37">
        <v>52663.5</v>
      </c>
      <c r="J100" s="37">
        <v>58630.3</v>
      </c>
      <c r="K100" s="37">
        <v>58516.3</v>
      </c>
      <c r="L100" s="37">
        <v>66642.2</v>
      </c>
      <c r="M100" s="37">
        <v>69836.5</v>
      </c>
      <c r="N100" s="37">
        <v>73425.399999999994</v>
      </c>
      <c r="O100" s="37">
        <v>53355.1</v>
      </c>
      <c r="P100" s="37">
        <v>63713.1</v>
      </c>
      <c r="Q100" s="37">
        <v>56935.199999999997</v>
      </c>
      <c r="R100" s="37">
        <v>90921.600000000006</v>
      </c>
      <c r="S100" s="37">
        <v>142199.20000000001</v>
      </c>
      <c r="T100" s="37">
        <v>268166.59999999998</v>
      </c>
      <c r="U100" s="37">
        <v>293197</v>
      </c>
      <c r="V100" s="37">
        <v>240202.8</v>
      </c>
      <c r="W100" s="37">
        <v>312338.8</v>
      </c>
      <c r="X100" s="37">
        <v>426513.9</v>
      </c>
      <c r="Y100" s="37">
        <v>613575.80000000005</v>
      </c>
      <c r="Z100" s="37">
        <v>690407.7</v>
      </c>
      <c r="AA100" s="37">
        <v>540439.30000000005</v>
      </c>
      <c r="AB100" s="37">
        <v>713800</v>
      </c>
      <c r="AC100" s="37">
        <v>1491192.6</v>
      </c>
      <c r="AD100" s="37">
        <v>1463362.5</v>
      </c>
      <c r="AE100" s="37">
        <v>1505210.6</v>
      </c>
      <c r="AF100" s="37">
        <v>2013555.4</v>
      </c>
      <c r="AG100" s="37">
        <v>2522981</v>
      </c>
      <c r="AH100" s="37">
        <v>3579819.2</v>
      </c>
      <c r="AI100" s="37">
        <v>4212174.7</v>
      </c>
      <c r="AJ100" s="37">
        <v>4812044.8</v>
      </c>
      <c r="AK100" s="37">
        <v>5774695.2000000002</v>
      </c>
      <c r="AL100" s="37">
        <v>4073014.1</v>
      </c>
      <c r="AM100" s="37">
        <v>5333127.2</v>
      </c>
      <c r="AN100" s="37">
        <v>6356741.7999999998</v>
      </c>
      <c r="AO100" s="37">
        <v>6972052</v>
      </c>
      <c r="AP100" s="37">
        <v>6643683.2000000002</v>
      </c>
      <c r="AQ100" s="37">
        <v>6282821.5999999996</v>
      </c>
      <c r="AR100" s="37">
        <v>4817383.0999999996</v>
      </c>
      <c r="AS100" s="15">
        <v>5261300</v>
      </c>
      <c r="AT100" s="15">
        <v>5877190.7000000002</v>
      </c>
      <c r="AU100" s="15">
        <v>6717741.5999999996</v>
      </c>
      <c r="AV100" s="11">
        <v>6101901.2999999998</v>
      </c>
      <c r="AW100" s="15">
        <v>4058667.7</v>
      </c>
    </row>
    <row r="101" spans="1:49" x14ac:dyDescent="0.3">
      <c r="A101" s="11" t="s">
        <v>231</v>
      </c>
      <c r="B101" s="24" t="s">
        <v>232</v>
      </c>
      <c r="C101" s="40">
        <f>+C100+C99+C98+C97+C96</f>
        <v>44293.899999999994</v>
      </c>
      <c r="D101" s="40">
        <f t="shared" ref="D101:AW101" si="28">+D100+D99+D98+D97+D96</f>
        <v>49042</v>
      </c>
      <c r="E101" s="40">
        <f t="shared" si="28"/>
        <v>58755.5</v>
      </c>
      <c r="F101" s="40">
        <f t="shared" si="28"/>
        <v>68692.3</v>
      </c>
      <c r="G101" s="40">
        <f t="shared" si="28"/>
        <v>82497.100000000006</v>
      </c>
      <c r="H101" s="40">
        <f t="shared" si="28"/>
        <v>99061.299999999988</v>
      </c>
      <c r="I101" s="40">
        <f t="shared" si="28"/>
        <v>125991.8</v>
      </c>
      <c r="J101" s="40">
        <f t="shared" si="28"/>
        <v>149680.9</v>
      </c>
      <c r="K101" s="40">
        <f t="shared" si="28"/>
        <v>158212.70000000001</v>
      </c>
      <c r="L101" s="40">
        <f t="shared" si="28"/>
        <v>177265.2</v>
      </c>
      <c r="M101" s="40">
        <f t="shared" si="28"/>
        <v>202185.2</v>
      </c>
      <c r="N101" s="40">
        <f t="shared" si="28"/>
        <v>220328.8</v>
      </c>
      <c r="O101" s="40">
        <f t="shared" si="28"/>
        <v>216605.8</v>
      </c>
      <c r="P101" s="40">
        <f t="shared" si="28"/>
        <v>224715.1</v>
      </c>
      <c r="Q101" s="40">
        <f t="shared" si="28"/>
        <v>278490.2</v>
      </c>
      <c r="R101" s="40">
        <f t="shared" si="28"/>
        <v>362208.6</v>
      </c>
      <c r="S101" s="40">
        <f t="shared" si="28"/>
        <v>464305</v>
      </c>
      <c r="T101" s="40">
        <f t="shared" si="28"/>
        <v>705846.8</v>
      </c>
      <c r="U101" s="40">
        <f t="shared" si="28"/>
        <v>870211.5</v>
      </c>
      <c r="V101" s="40">
        <f t="shared" si="28"/>
        <v>925857.5</v>
      </c>
      <c r="W101" s="40">
        <f t="shared" si="28"/>
        <v>1201277.6000000001</v>
      </c>
      <c r="X101" s="40">
        <f t="shared" si="28"/>
        <v>1620166.5</v>
      </c>
      <c r="Y101" s="40">
        <f t="shared" si="28"/>
        <v>2040668.7999999998</v>
      </c>
      <c r="Z101" s="40">
        <f t="shared" si="28"/>
        <v>2232877.7999999998</v>
      </c>
      <c r="AA101" s="40">
        <f t="shared" si="28"/>
        <v>2214676.2999999998</v>
      </c>
      <c r="AB101" s="40">
        <f t="shared" si="28"/>
        <v>2515148.7000000002</v>
      </c>
      <c r="AC101" s="40">
        <f t="shared" si="28"/>
        <v>3340686.3</v>
      </c>
      <c r="AD101" s="40">
        <f t="shared" si="28"/>
        <v>3463410.5</v>
      </c>
      <c r="AE101" s="40">
        <f t="shared" si="28"/>
        <v>3695622.5</v>
      </c>
      <c r="AF101" s="40">
        <f t="shared" si="28"/>
        <v>4365096.7</v>
      </c>
      <c r="AG101" s="40">
        <f t="shared" si="28"/>
        <v>5137636.5</v>
      </c>
      <c r="AH101" s="40">
        <f t="shared" si="28"/>
        <v>6366897.5</v>
      </c>
      <c r="AI101" s="40">
        <f t="shared" si="28"/>
        <v>7184781.0000000009</v>
      </c>
      <c r="AJ101" s="40">
        <f t="shared" si="28"/>
        <v>8066247</v>
      </c>
      <c r="AK101" s="40">
        <f t="shared" si="28"/>
        <v>9491696.7000000011</v>
      </c>
      <c r="AL101" s="40">
        <f t="shared" si="28"/>
        <v>8229080</v>
      </c>
      <c r="AM101" s="40">
        <f t="shared" si="28"/>
        <v>9927358.4000000004</v>
      </c>
      <c r="AN101" s="40">
        <f t="shared" si="28"/>
        <v>11542194</v>
      </c>
      <c r="AO101" s="40">
        <f t="shared" si="28"/>
        <v>12828375</v>
      </c>
      <c r="AP101" s="40">
        <f t="shared" si="28"/>
        <v>13049139.5</v>
      </c>
      <c r="AQ101" s="40">
        <f t="shared" si="28"/>
        <v>13218795.800000001</v>
      </c>
      <c r="AR101" s="40">
        <f t="shared" si="28"/>
        <v>12374751.9</v>
      </c>
      <c r="AS101" s="39">
        <f t="shared" si="28"/>
        <v>13306485.6</v>
      </c>
      <c r="AT101" s="39">
        <f t="shared" si="28"/>
        <v>14416539.100000001</v>
      </c>
      <c r="AU101" s="39">
        <f t="shared" si="28"/>
        <v>15802672</v>
      </c>
      <c r="AV101" s="40">
        <f t="shared" si="28"/>
        <v>15568968.099999998</v>
      </c>
      <c r="AW101" s="39">
        <f t="shared" si="28"/>
        <v>13352833.5</v>
      </c>
    </row>
    <row r="102" spans="1:49" x14ac:dyDescent="0.3">
      <c r="B102" s="27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39"/>
      <c r="AT102" s="39"/>
      <c r="AU102" s="39"/>
      <c r="AW102" s="39"/>
    </row>
    <row r="103" spans="1:49" x14ac:dyDescent="0.3">
      <c r="B103" s="51" t="s">
        <v>149</v>
      </c>
      <c r="C103" s="52">
        <f>+C101-C95</f>
        <v>-0.40000000000873115</v>
      </c>
      <c r="D103" s="52">
        <f t="shared" ref="D103:AW103" si="29">+D101-D95</f>
        <v>0</v>
      </c>
      <c r="E103" s="52">
        <f t="shared" si="29"/>
        <v>-9.9999999998544808E-2</v>
      </c>
      <c r="F103" s="52">
        <f t="shared" si="29"/>
        <v>0</v>
      </c>
      <c r="G103" s="52">
        <f t="shared" si="29"/>
        <v>0</v>
      </c>
      <c r="H103" s="52">
        <f t="shared" si="29"/>
        <v>0</v>
      </c>
      <c r="I103" s="52">
        <f t="shared" si="29"/>
        <v>0</v>
      </c>
      <c r="J103" s="52">
        <f t="shared" si="29"/>
        <v>0</v>
      </c>
      <c r="K103" s="52">
        <f t="shared" si="29"/>
        <v>0</v>
      </c>
      <c r="L103" s="52">
        <f t="shared" si="29"/>
        <v>0</v>
      </c>
      <c r="M103" s="52">
        <f t="shared" si="29"/>
        <v>0</v>
      </c>
      <c r="N103" s="52">
        <f t="shared" si="29"/>
        <v>0</v>
      </c>
      <c r="O103" s="52">
        <f t="shared" si="29"/>
        <v>0</v>
      </c>
      <c r="P103" s="52">
        <f t="shared" si="29"/>
        <v>0</v>
      </c>
      <c r="Q103" s="52">
        <f t="shared" si="29"/>
        <v>0</v>
      </c>
      <c r="R103" s="52">
        <f t="shared" si="29"/>
        <v>0</v>
      </c>
      <c r="S103" s="52">
        <f t="shared" si="29"/>
        <v>0</v>
      </c>
      <c r="T103" s="52">
        <f t="shared" si="29"/>
        <v>0</v>
      </c>
      <c r="U103" s="52">
        <f t="shared" si="29"/>
        <v>0</v>
      </c>
      <c r="V103" s="52">
        <f t="shared" si="29"/>
        <v>0</v>
      </c>
      <c r="W103" s="52">
        <f t="shared" si="29"/>
        <v>0</v>
      </c>
      <c r="X103" s="52">
        <f t="shared" si="29"/>
        <v>0</v>
      </c>
      <c r="Y103" s="52">
        <f t="shared" si="29"/>
        <v>0</v>
      </c>
      <c r="Z103" s="52">
        <f t="shared" si="29"/>
        <v>0</v>
      </c>
      <c r="AA103" s="52">
        <f t="shared" si="29"/>
        <v>0.10000000009313226</v>
      </c>
      <c r="AB103" s="52">
        <f t="shared" si="29"/>
        <v>0</v>
      </c>
      <c r="AC103" s="52">
        <f t="shared" si="29"/>
        <v>-0.10000000009313226</v>
      </c>
      <c r="AD103" s="52">
        <f t="shared" si="29"/>
        <v>0</v>
      </c>
      <c r="AE103" s="52">
        <f t="shared" si="29"/>
        <v>-0.10000000055879354</v>
      </c>
      <c r="AF103" s="52">
        <f t="shared" si="29"/>
        <v>9.999999962747097E-2</v>
      </c>
      <c r="AG103" s="52">
        <f t="shared" si="29"/>
        <v>0</v>
      </c>
      <c r="AH103" s="52">
        <f t="shared" si="29"/>
        <v>0</v>
      </c>
      <c r="AI103" s="52">
        <f t="shared" si="29"/>
        <v>0.20000000111758709</v>
      </c>
      <c r="AJ103" s="52">
        <f t="shared" si="29"/>
        <v>-9.999999962747097E-2</v>
      </c>
      <c r="AK103" s="52">
        <f t="shared" si="29"/>
        <v>0.10000000335276127</v>
      </c>
      <c r="AL103" s="52">
        <f t="shared" si="29"/>
        <v>0.20000000018626451</v>
      </c>
      <c r="AM103" s="52">
        <f t="shared" si="29"/>
        <v>0</v>
      </c>
      <c r="AN103" s="52">
        <f t="shared" si="29"/>
        <v>0</v>
      </c>
      <c r="AO103" s="52">
        <f t="shared" si="29"/>
        <v>0</v>
      </c>
      <c r="AP103" s="52">
        <f t="shared" si="29"/>
        <v>-0.10000000149011612</v>
      </c>
      <c r="AQ103" s="52">
        <f t="shared" si="29"/>
        <v>0.20000000111758709</v>
      </c>
      <c r="AR103" s="52">
        <f t="shared" si="29"/>
        <v>0</v>
      </c>
      <c r="AS103" s="52">
        <f t="shared" si="29"/>
        <v>-9.999999962747097E-2</v>
      </c>
      <c r="AT103" s="52">
        <f t="shared" si="29"/>
        <v>0.20000000111758709</v>
      </c>
      <c r="AU103" s="52">
        <f t="shared" si="29"/>
        <v>9.999999962747097E-2</v>
      </c>
      <c r="AV103" s="52">
        <f t="shared" si="29"/>
        <v>0</v>
      </c>
      <c r="AW103" s="52">
        <f t="shared" si="29"/>
        <v>0</v>
      </c>
    </row>
    <row r="104" spans="1:49" x14ac:dyDescent="0.3"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</row>
    <row r="105" spans="1:49" x14ac:dyDescent="0.3"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</row>
    <row r="106" spans="1:49" x14ac:dyDescent="0.3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</row>
    <row r="107" spans="1:49" x14ac:dyDescent="0.3">
      <c r="B107" s="14" t="s">
        <v>233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</row>
    <row r="108" spans="1:49" x14ac:dyDescent="0.3"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</row>
    <row r="109" spans="1:49" x14ac:dyDescent="0.3"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</row>
    <row r="110" spans="1:49" x14ac:dyDescent="0.3">
      <c r="A110" s="17" t="s">
        <v>110</v>
      </c>
      <c r="B110" s="18" t="s">
        <v>111</v>
      </c>
      <c r="C110" s="19">
        <v>1974</v>
      </c>
      <c r="D110" s="19">
        <v>1975</v>
      </c>
      <c r="E110" s="19">
        <v>1976</v>
      </c>
      <c r="F110" s="19">
        <v>1977</v>
      </c>
      <c r="G110" s="19">
        <v>1978</v>
      </c>
      <c r="H110" s="19">
        <v>1979</v>
      </c>
      <c r="I110" s="19">
        <v>1980</v>
      </c>
      <c r="J110" s="19">
        <v>1981</v>
      </c>
      <c r="K110" s="19">
        <v>1982</v>
      </c>
      <c r="L110" s="19">
        <v>1983</v>
      </c>
      <c r="M110" s="19">
        <v>1984</v>
      </c>
      <c r="N110" s="19">
        <v>1985</v>
      </c>
      <c r="O110" s="19">
        <v>1986</v>
      </c>
      <c r="P110" s="19">
        <v>1987</v>
      </c>
      <c r="Q110" s="19">
        <v>1988</v>
      </c>
      <c r="R110" s="19">
        <v>1989</v>
      </c>
      <c r="S110" s="19">
        <v>1990</v>
      </c>
      <c r="T110" s="19">
        <v>1991</v>
      </c>
      <c r="U110" s="19">
        <v>1992</v>
      </c>
      <c r="V110" s="19">
        <v>1993</v>
      </c>
      <c r="W110" s="19">
        <v>1994</v>
      </c>
      <c r="X110" s="19">
        <v>1995</v>
      </c>
      <c r="Y110" s="19">
        <v>1996</v>
      </c>
      <c r="Z110" s="19">
        <v>1997</v>
      </c>
      <c r="AA110" s="19">
        <v>1998</v>
      </c>
      <c r="AB110" s="19">
        <v>1999</v>
      </c>
      <c r="AC110" s="19">
        <v>2000</v>
      </c>
      <c r="AD110" s="19">
        <v>2001</v>
      </c>
      <c r="AE110" s="19">
        <v>2002</v>
      </c>
      <c r="AF110" s="19">
        <v>2003</v>
      </c>
      <c r="AG110" s="19">
        <v>2004</v>
      </c>
      <c r="AH110" s="19">
        <v>2005</v>
      </c>
      <c r="AI110" s="19">
        <v>2006</v>
      </c>
      <c r="AJ110" s="19">
        <v>2007</v>
      </c>
      <c r="AK110" s="19">
        <v>2008</v>
      </c>
      <c r="AL110" s="19">
        <v>2009</v>
      </c>
      <c r="AM110" s="19">
        <v>2010</v>
      </c>
      <c r="AN110" s="19">
        <v>2011</v>
      </c>
      <c r="AO110" s="19">
        <v>2012</v>
      </c>
      <c r="AP110" s="19">
        <v>2013</v>
      </c>
      <c r="AQ110" s="19">
        <v>2014</v>
      </c>
      <c r="AR110" s="19">
        <v>2015</v>
      </c>
      <c r="AS110" s="19">
        <v>2016</v>
      </c>
      <c r="AT110" s="19">
        <v>2017</v>
      </c>
      <c r="AU110" s="19">
        <v>2018</v>
      </c>
      <c r="AV110" s="19">
        <v>2019</v>
      </c>
      <c r="AW110" s="19">
        <v>2020</v>
      </c>
    </row>
    <row r="111" spans="1:49" x14ac:dyDescent="0.3">
      <c r="A111" s="11" t="s">
        <v>234</v>
      </c>
      <c r="B111" s="24" t="s">
        <v>235</v>
      </c>
      <c r="C111" s="40">
        <f>+C93</f>
        <v>45248.9</v>
      </c>
      <c r="D111" s="40">
        <f t="shared" ref="D111:AW111" si="30">+D93</f>
        <v>48138</v>
      </c>
      <c r="E111" s="40">
        <f t="shared" si="30"/>
        <v>57797.299999999996</v>
      </c>
      <c r="F111" s="40">
        <f t="shared" si="30"/>
        <v>67945.100000000006</v>
      </c>
      <c r="G111" s="40">
        <f t="shared" si="30"/>
        <v>81673.5</v>
      </c>
      <c r="H111" s="40">
        <f t="shared" si="30"/>
        <v>98196.900000000009</v>
      </c>
      <c r="I111" s="40">
        <f t="shared" si="30"/>
        <v>125156.20000000001</v>
      </c>
      <c r="J111" s="40">
        <f t="shared" si="30"/>
        <v>148452.6</v>
      </c>
      <c r="K111" s="40">
        <f t="shared" si="30"/>
        <v>157055.6</v>
      </c>
      <c r="L111" s="40">
        <f t="shared" si="30"/>
        <v>176391</v>
      </c>
      <c r="M111" s="40">
        <f t="shared" si="30"/>
        <v>201451.2</v>
      </c>
      <c r="N111" s="40">
        <f t="shared" si="30"/>
        <v>218646.39999999997</v>
      </c>
      <c r="O111" s="40">
        <f t="shared" si="30"/>
        <v>213187.9</v>
      </c>
      <c r="P111" s="40">
        <f t="shared" si="30"/>
        <v>222356.9</v>
      </c>
      <c r="Q111" s="40">
        <f t="shared" si="30"/>
        <v>247557</v>
      </c>
      <c r="R111" s="40">
        <f t="shared" si="30"/>
        <v>313670.19999999995</v>
      </c>
      <c r="S111" s="40">
        <f t="shared" si="30"/>
        <v>416924.3</v>
      </c>
      <c r="T111" s="40">
        <f t="shared" si="30"/>
        <v>659734</v>
      </c>
      <c r="U111" s="40">
        <f t="shared" si="30"/>
        <v>817618.2</v>
      </c>
      <c r="V111" s="40">
        <f t="shared" si="30"/>
        <v>869374.50000000012</v>
      </c>
      <c r="W111" s="40">
        <f t="shared" si="30"/>
        <v>1101389</v>
      </c>
      <c r="X111" s="40">
        <f t="shared" si="30"/>
        <v>1504368</v>
      </c>
      <c r="Y111" s="40">
        <f t="shared" si="30"/>
        <v>1949789.0999999999</v>
      </c>
      <c r="Z111" s="40">
        <f t="shared" si="30"/>
        <v>2129204.1</v>
      </c>
      <c r="AA111" s="40">
        <f t="shared" si="30"/>
        <v>2120757.7999999998</v>
      </c>
      <c r="AB111" s="40">
        <f t="shared" si="30"/>
        <v>2420996.8000000003</v>
      </c>
      <c r="AC111" s="40">
        <f t="shared" si="30"/>
        <v>3266260.1</v>
      </c>
      <c r="AD111" s="40">
        <f t="shared" si="30"/>
        <v>3357946.8000000003</v>
      </c>
      <c r="AE111" s="40">
        <f t="shared" si="30"/>
        <v>3557603.2000000007</v>
      </c>
      <c r="AF111" s="40">
        <f t="shared" si="30"/>
        <v>4177518.3000000003</v>
      </c>
      <c r="AG111" s="40">
        <f t="shared" si="30"/>
        <v>4901316.5</v>
      </c>
      <c r="AH111" s="40">
        <f t="shared" si="30"/>
        <v>6139269.7999999998</v>
      </c>
      <c r="AI111" s="40">
        <f t="shared" si="30"/>
        <v>7020068.2000000002</v>
      </c>
      <c r="AJ111" s="40">
        <f t="shared" si="30"/>
        <v>7866583.5999999996</v>
      </c>
      <c r="AK111" s="40">
        <f t="shared" si="30"/>
        <v>9265173.6999999974</v>
      </c>
      <c r="AL111" s="40">
        <f t="shared" si="30"/>
        <v>7988586.5</v>
      </c>
      <c r="AM111" s="40">
        <f t="shared" si="30"/>
        <v>9685424.4000000004</v>
      </c>
      <c r="AN111" s="40">
        <f t="shared" si="30"/>
        <v>11284038.9</v>
      </c>
      <c r="AO111" s="40">
        <f t="shared" si="30"/>
        <v>12525609.800000001</v>
      </c>
      <c r="AP111" s="40">
        <f t="shared" si="30"/>
        <v>12787792.200000001</v>
      </c>
      <c r="AQ111" s="40">
        <f t="shared" si="30"/>
        <v>12887858.5</v>
      </c>
      <c r="AR111" s="40">
        <f t="shared" si="30"/>
        <v>12048644</v>
      </c>
      <c r="AS111" s="39">
        <f t="shared" si="30"/>
        <v>12922562.899999999</v>
      </c>
      <c r="AT111" s="39">
        <f t="shared" si="30"/>
        <v>13982617.300000001</v>
      </c>
      <c r="AU111" s="39">
        <f t="shared" si="30"/>
        <v>15301989.6</v>
      </c>
      <c r="AV111" s="39">
        <f t="shared" si="30"/>
        <v>15138082.5</v>
      </c>
      <c r="AW111" s="39">
        <f t="shared" si="30"/>
        <v>12985448.9</v>
      </c>
    </row>
    <row r="112" spans="1:49" x14ac:dyDescent="0.3">
      <c r="A112" s="11" t="s">
        <v>236</v>
      </c>
      <c r="B112" s="21" t="s">
        <v>237</v>
      </c>
      <c r="C112" s="37">
        <v>634.79999999999995</v>
      </c>
      <c r="D112" s="37">
        <v>707.6</v>
      </c>
      <c r="E112" s="37">
        <v>555.9</v>
      </c>
      <c r="F112" s="37">
        <v>840.9</v>
      </c>
      <c r="G112" s="37">
        <v>857.6</v>
      </c>
      <c r="H112" s="37">
        <v>974.6</v>
      </c>
      <c r="I112" s="37">
        <v>1044.0999999999999</v>
      </c>
      <c r="J112" s="37">
        <v>1290.9000000000001</v>
      </c>
      <c r="K112" s="37">
        <v>1502.5</v>
      </c>
      <c r="L112" s="37">
        <v>1773.1</v>
      </c>
      <c r="M112" s="37">
        <v>3152.8</v>
      </c>
      <c r="N112" s="37">
        <v>2232.8000000000002</v>
      </c>
      <c r="O112" s="37">
        <v>3098.1</v>
      </c>
      <c r="P112" s="37">
        <v>3831.4</v>
      </c>
      <c r="Q112" s="37">
        <v>4076.4</v>
      </c>
      <c r="R112" s="37">
        <v>7974.7</v>
      </c>
      <c r="S112" s="37">
        <v>9230.7999999999993</v>
      </c>
      <c r="T112" s="37">
        <v>8537.4</v>
      </c>
      <c r="U112" s="37">
        <v>13109.4</v>
      </c>
      <c r="V112" s="37">
        <v>14813</v>
      </c>
      <c r="W112" s="37">
        <v>15851.5</v>
      </c>
      <c r="X112" s="37">
        <v>20279.400000000001</v>
      </c>
      <c r="Y112" s="37">
        <v>26707.4</v>
      </c>
      <c r="Z112" s="37">
        <v>28272</v>
      </c>
      <c r="AA112" s="37">
        <v>33596.9</v>
      </c>
      <c r="AB112" s="37">
        <v>36420.9</v>
      </c>
      <c r="AC112" s="37">
        <v>35782.9</v>
      </c>
      <c r="AD112" s="37">
        <v>41123.599999999999</v>
      </c>
      <c r="AE112" s="37">
        <v>51978.6</v>
      </c>
      <c r="AF112" s="37">
        <v>43827.9</v>
      </c>
      <c r="AG112" s="37">
        <v>51992</v>
      </c>
      <c r="AH112" s="37">
        <v>57511</v>
      </c>
      <c r="AI112" s="37">
        <v>66044</v>
      </c>
      <c r="AJ112" s="37">
        <v>74726.5</v>
      </c>
      <c r="AK112" s="37">
        <v>97063</v>
      </c>
      <c r="AL112" s="37">
        <v>112183.5</v>
      </c>
      <c r="AM112" s="37">
        <v>126634.7</v>
      </c>
      <c r="AN112" s="37">
        <v>155501.79999999999</v>
      </c>
      <c r="AO112" s="37">
        <v>160313.1</v>
      </c>
      <c r="AP112" s="37">
        <v>169028.1</v>
      </c>
      <c r="AQ112" s="37">
        <v>174927.7</v>
      </c>
      <c r="AR112" s="37">
        <v>195056.9</v>
      </c>
      <c r="AS112" s="23">
        <v>209999.8</v>
      </c>
      <c r="AT112" s="23">
        <v>206061.6</v>
      </c>
      <c r="AU112" s="23">
        <v>212791.5</v>
      </c>
      <c r="AV112" s="11">
        <v>213322.3</v>
      </c>
      <c r="AW112" s="23">
        <v>197681.8</v>
      </c>
    </row>
    <row r="113" spans="1:49" x14ac:dyDescent="0.3">
      <c r="A113" s="11" t="s">
        <v>238</v>
      </c>
      <c r="B113" s="21" t="s">
        <v>239</v>
      </c>
      <c r="C113" s="37">
        <v>4850.1000000000004</v>
      </c>
      <c r="D113" s="37">
        <v>6317.5</v>
      </c>
      <c r="E113" s="37">
        <v>7323.3</v>
      </c>
      <c r="F113" s="37">
        <v>8789.2000000000007</v>
      </c>
      <c r="G113" s="37">
        <v>11186.5</v>
      </c>
      <c r="H113" s="37">
        <v>13667.8</v>
      </c>
      <c r="I113" s="37">
        <v>17512.3</v>
      </c>
      <c r="J113" s="37">
        <v>20655.3</v>
      </c>
      <c r="K113" s="37">
        <v>24516</v>
      </c>
      <c r="L113" s="37">
        <v>27625</v>
      </c>
      <c r="M113" s="37">
        <v>30177.9</v>
      </c>
      <c r="N113" s="37">
        <v>34954.699999999997</v>
      </c>
      <c r="O113" s="37">
        <v>41684.800000000003</v>
      </c>
      <c r="P113" s="37">
        <v>46630.400000000001</v>
      </c>
      <c r="Q113" s="37">
        <v>53495.4</v>
      </c>
      <c r="R113" s="37">
        <v>58641.1</v>
      </c>
      <c r="S113" s="37">
        <v>73942.5</v>
      </c>
      <c r="T113" s="37">
        <v>103241.7</v>
      </c>
      <c r="U113" s="37">
        <v>149337.79999999999</v>
      </c>
      <c r="V113" s="37">
        <v>178141.9</v>
      </c>
      <c r="W113" s="37">
        <v>206214.7</v>
      </c>
      <c r="X113" s="37">
        <v>255016.1</v>
      </c>
      <c r="Y113" s="37">
        <v>303948.59999999998</v>
      </c>
      <c r="Z113" s="37">
        <v>331043.7</v>
      </c>
      <c r="AA113" s="37">
        <v>364500.5</v>
      </c>
      <c r="AB113" s="37">
        <v>392552.7</v>
      </c>
      <c r="AC113" s="37">
        <v>404916.7</v>
      </c>
      <c r="AD113" s="37">
        <v>453465.3</v>
      </c>
      <c r="AE113" s="37">
        <v>489147.7</v>
      </c>
      <c r="AF113" s="37">
        <v>543119.4</v>
      </c>
      <c r="AG113" s="37">
        <v>597992.9</v>
      </c>
      <c r="AH113" s="37">
        <v>634071</v>
      </c>
      <c r="AI113" s="37">
        <v>684038.8</v>
      </c>
      <c r="AJ113" s="37">
        <v>810749.8</v>
      </c>
      <c r="AK113" s="37">
        <v>1098354.2</v>
      </c>
      <c r="AL113" s="37">
        <v>1229485.2</v>
      </c>
      <c r="AM113" s="37">
        <v>1627455.7</v>
      </c>
      <c r="AN113" s="37">
        <v>2439492.6</v>
      </c>
      <c r="AO113" s="37">
        <v>2717495.3</v>
      </c>
      <c r="AP113" s="37">
        <v>2624532.1</v>
      </c>
      <c r="AQ113" s="37">
        <v>2811810</v>
      </c>
      <c r="AR113" s="37">
        <v>2975788.3</v>
      </c>
      <c r="AS113" s="23">
        <v>3130907.9</v>
      </c>
      <c r="AT113" s="23">
        <v>3142420.8</v>
      </c>
      <c r="AU113" s="23">
        <v>3071563.8</v>
      </c>
      <c r="AV113" s="11">
        <v>3252818.8</v>
      </c>
      <c r="AW113" s="23">
        <v>3425813.3</v>
      </c>
    </row>
    <row r="114" spans="1:49" x14ac:dyDescent="0.3">
      <c r="A114" s="11" t="s">
        <v>240</v>
      </c>
      <c r="B114" s="21" t="s">
        <v>241</v>
      </c>
      <c r="C114" s="37">
        <v>221.6</v>
      </c>
      <c r="D114" s="37">
        <v>304.60000000000002</v>
      </c>
      <c r="E114" s="37">
        <v>383.9</v>
      </c>
      <c r="F114" s="37">
        <v>390.4</v>
      </c>
      <c r="G114" s="37">
        <v>500.1</v>
      </c>
      <c r="H114" s="37">
        <v>604</v>
      </c>
      <c r="I114" s="37">
        <v>772.4</v>
      </c>
      <c r="J114" s="37">
        <v>933</v>
      </c>
      <c r="K114" s="37">
        <v>1060.5999999999999</v>
      </c>
      <c r="L114" s="37">
        <v>1150</v>
      </c>
      <c r="M114" s="37">
        <v>2019</v>
      </c>
      <c r="N114" s="37">
        <v>2100</v>
      </c>
      <c r="O114" s="37">
        <v>2597.6999999999998</v>
      </c>
      <c r="P114" s="37">
        <v>2878.2</v>
      </c>
      <c r="Q114" s="37">
        <v>3285.9</v>
      </c>
      <c r="R114" s="37">
        <v>4100.8</v>
      </c>
      <c r="S114" s="37">
        <v>7472.5</v>
      </c>
      <c r="T114" s="37">
        <v>8492.1</v>
      </c>
      <c r="U114" s="37">
        <v>11774.4</v>
      </c>
      <c r="V114" s="37">
        <v>12913.5</v>
      </c>
      <c r="W114" s="37">
        <v>12972.7</v>
      </c>
      <c r="X114" s="37">
        <v>13976.1</v>
      </c>
      <c r="Y114" s="37">
        <v>16825.099999999999</v>
      </c>
      <c r="Z114" s="37">
        <v>20555.400000000001</v>
      </c>
      <c r="AA114" s="37">
        <v>22136.2</v>
      </c>
      <c r="AB114" s="37">
        <v>19561.3</v>
      </c>
      <c r="AC114" s="37">
        <v>19481.5</v>
      </c>
      <c r="AD114" s="37">
        <v>18891.7</v>
      </c>
      <c r="AE114" s="37">
        <v>15300.6</v>
      </c>
      <c r="AF114" s="37">
        <v>16872.7</v>
      </c>
      <c r="AG114" s="37">
        <v>17126.400000000001</v>
      </c>
      <c r="AH114" s="37">
        <v>11416.1</v>
      </c>
      <c r="AI114" s="37">
        <v>5231.3</v>
      </c>
      <c r="AJ114" s="37">
        <v>7047.6</v>
      </c>
      <c r="AK114" s="37">
        <v>7635.3</v>
      </c>
      <c r="AL114" s="37">
        <v>10493.2</v>
      </c>
      <c r="AM114" s="37">
        <v>11116.2</v>
      </c>
      <c r="AN114" s="37">
        <v>8868.4</v>
      </c>
      <c r="AO114" s="37">
        <v>12099.7</v>
      </c>
      <c r="AP114" s="37">
        <v>13080.1</v>
      </c>
      <c r="AQ114" s="37">
        <v>13026.1</v>
      </c>
      <c r="AR114" s="37">
        <v>14117.5</v>
      </c>
      <c r="AS114" s="23">
        <v>15119.9</v>
      </c>
      <c r="AT114" s="23">
        <v>16693.2</v>
      </c>
      <c r="AU114" s="23">
        <v>17771.5</v>
      </c>
      <c r="AV114" s="11">
        <v>18720.8</v>
      </c>
      <c r="AW114" s="23">
        <v>20492.7</v>
      </c>
    </row>
    <row r="115" spans="1:49" x14ac:dyDescent="0.3">
      <c r="A115" s="11" t="s">
        <v>242</v>
      </c>
      <c r="B115" s="21" t="s">
        <v>243</v>
      </c>
      <c r="C115" s="37">
        <v>1798.5</v>
      </c>
      <c r="D115" s="37">
        <v>1942.9</v>
      </c>
      <c r="E115" s="37">
        <v>1625.7</v>
      </c>
      <c r="F115" s="37">
        <v>1906.8</v>
      </c>
      <c r="G115" s="37">
        <v>1850.3</v>
      </c>
      <c r="H115" s="37">
        <v>1960.3</v>
      </c>
      <c r="I115" s="37">
        <v>1785.3</v>
      </c>
      <c r="J115" s="37">
        <v>1984.2</v>
      </c>
      <c r="K115" s="37">
        <v>2241.1999999999998</v>
      </c>
      <c r="L115" s="37">
        <v>3031.6</v>
      </c>
      <c r="M115" s="37">
        <v>3657.2</v>
      </c>
      <c r="N115" s="37">
        <v>3252.7</v>
      </c>
      <c r="O115" s="37">
        <v>3916.9</v>
      </c>
      <c r="P115" s="37">
        <v>4803.1000000000004</v>
      </c>
      <c r="Q115" s="37">
        <v>3152.5</v>
      </c>
      <c r="R115" s="37">
        <v>7978.5</v>
      </c>
      <c r="S115" s="37">
        <v>6984.4</v>
      </c>
      <c r="T115" s="37">
        <v>3167.4</v>
      </c>
      <c r="U115" s="37">
        <v>5617.2</v>
      </c>
      <c r="V115" s="37">
        <v>5032.3999999999996</v>
      </c>
      <c r="W115" s="37">
        <v>3190.2</v>
      </c>
      <c r="X115" s="37">
        <v>8578.2000000000007</v>
      </c>
      <c r="Y115" s="37">
        <v>11947.7</v>
      </c>
      <c r="Z115" s="37">
        <v>14030.3</v>
      </c>
      <c r="AA115" s="37">
        <v>22942.2</v>
      </c>
      <c r="AB115" s="37">
        <v>28372.9</v>
      </c>
      <c r="AC115" s="37">
        <v>26293</v>
      </c>
      <c r="AD115" s="37">
        <v>30786.400000000001</v>
      </c>
      <c r="AE115" s="37">
        <v>36574.699999999997</v>
      </c>
      <c r="AF115" s="37">
        <v>25541.1</v>
      </c>
      <c r="AG115" s="37">
        <v>29393.200000000001</v>
      </c>
      <c r="AH115" s="37">
        <v>32467.3</v>
      </c>
      <c r="AI115" s="37">
        <v>40898.300000000003</v>
      </c>
      <c r="AJ115" s="37">
        <v>42009.3</v>
      </c>
      <c r="AK115" s="37">
        <v>41501.300000000003</v>
      </c>
      <c r="AL115" s="37">
        <v>40096.300000000003</v>
      </c>
      <c r="AM115" s="37">
        <v>44199.5</v>
      </c>
      <c r="AN115" s="37">
        <v>52292.3</v>
      </c>
      <c r="AO115" s="37">
        <v>41724.800000000003</v>
      </c>
      <c r="AP115" s="37">
        <v>43063.4</v>
      </c>
      <c r="AQ115" s="37">
        <v>44727.4</v>
      </c>
      <c r="AR115" s="37">
        <v>49060.800000000003</v>
      </c>
      <c r="AS115" s="23">
        <v>64900.1</v>
      </c>
      <c r="AT115" s="23">
        <v>61477.8</v>
      </c>
      <c r="AU115" s="23">
        <v>70163.3</v>
      </c>
      <c r="AV115" s="11">
        <v>67478.3</v>
      </c>
      <c r="AW115" s="23">
        <v>59286.7</v>
      </c>
    </row>
    <row r="116" spans="1:49" x14ac:dyDescent="0.3">
      <c r="A116" s="11" t="s">
        <v>244</v>
      </c>
      <c r="B116" s="24" t="s">
        <v>245</v>
      </c>
      <c r="C116" s="40">
        <f>+C111-C112+C113+C114+C115</f>
        <v>51484.299999999996</v>
      </c>
      <c r="D116" s="40">
        <f t="shared" ref="D116:AW116" si="31">+D111-D112+D113+D114+D115</f>
        <v>55995.4</v>
      </c>
      <c r="E116" s="40">
        <f t="shared" si="31"/>
        <v>66574.3</v>
      </c>
      <c r="F116" s="40">
        <f t="shared" si="31"/>
        <v>78190.600000000006</v>
      </c>
      <c r="G116" s="40">
        <f t="shared" si="31"/>
        <v>94352.8</v>
      </c>
      <c r="H116" s="40">
        <f t="shared" si="31"/>
        <v>113454.40000000001</v>
      </c>
      <c r="I116" s="40">
        <f t="shared" si="31"/>
        <v>144182.09999999998</v>
      </c>
      <c r="J116" s="40">
        <f t="shared" si="31"/>
        <v>170734.2</v>
      </c>
      <c r="K116" s="40">
        <f t="shared" si="31"/>
        <v>183370.90000000002</v>
      </c>
      <c r="L116" s="40">
        <f t="shared" si="31"/>
        <v>206424.5</v>
      </c>
      <c r="M116" s="40">
        <f t="shared" si="31"/>
        <v>234152.50000000003</v>
      </c>
      <c r="N116" s="40">
        <f t="shared" si="31"/>
        <v>256721</v>
      </c>
      <c r="O116" s="40">
        <f t="shared" si="31"/>
        <v>258289.19999999998</v>
      </c>
      <c r="P116" s="40">
        <f t="shared" si="31"/>
        <v>272837.2</v>
      </c>
      <c r="Q116" s="40">
        <f t="shared" si="31"/>
        <v>303414.40000000002</v>
      </c>
      <c r="R116" s="40">
        <f t="shared" si="31"/>
        <v>376415.89999999991</v>
      </c>
      <c r="S116" s="40">
        <f t="shared" si="31"/>
        <v>496092.9</v>
      </c>
      <c r="T116" s="40">
        <f t="shared" si="31"/>
        <v>766097.79999999993</v>
      </c>
      <c r="U116" s="40">
        <f t="shared" si="31"/>
        <v>971238.19999999984</v>
      </c>
      <c r="V116" s="40">
        <f t="shared" si="31"/>
        <v>1050649.3</v>
      </c>
      <c r="W116" s="40">
        <f t="shared" si="31"/>
        <v>1307915.0999999999</v>
      </c>
      <c r="X116" s="40">
        <f t="shared" si="31"/>
        <v>1761659.0000000002</v>
      </c>
      <c r="Y116" s="40">
        <f t="shared" si="31"/>
        <v>2255803.1</v>
      </c>
      <c r="Z116" s="40">
        <f t="shared" si="31"/>
        <v>2466561.5</v>
      </c>
      <c r="AA116" s="40">
        <f t="shared" si="31"/>
        <v>2496739.8000000003</v>
      </c>
      <c r="AB116" s="40">
        <f t="shared" si="31"/>
        <v>2825062.8000000003</v>
      </c>
      <c r="AC116" s="40">
        <f t="shared" si="31"/>
        <v>3681168.4000000004</v>
      </c>
      <c r="AD116" s="40">
        <f t="shared" si="31"/>
        <v>3819966.6</v>
      </c>
      <c r="AE116" s="40">
        <f t="shared" si="31"/>
        <v>4046647.600000001</v>
      </c>
      <c r="AF116" s="40">
        <f t="shared" si="31"/>
        <v>4719223.6000000006</v>
      </c>
      <c r="AG116" s="40">
        <f t="shared" si="31"/>
        <v>5493837.0000000009</v>
      </c>
      <c r="AH116" s="40">
        <f t="shared" si="31"/>
        <v>6759713.1999999993</v>
      </c>
      <c r="AI116" s="40">
        <f t="shared" si="31"/>
        <v>7684192.5999999996</v>
      </c>
      <c r="AJ116" s="40">
        <f t="shared" si="31"/>
        <v>8651663.8000000007</v>
      </c>
      <c r="AK116" s="40">
        <f t="shared" si="31"/>
        <v>10315601.499999998</v>
      </c>
      <c r="AL116" s="40">
        <f t="shared" si="31"/>
        <v>9156477.6999999993</v>
      </c>
      <c r="AM116" s="40">
        <f t="shared" si="31"/>
        <v>11241561.1</v>
      </c>
      <c r="AN116" s="40">
        <f t="shared" si="31"/>
        <v>13629190.4</v>
      </c>
      <c r="AO116" s="40">
        <f t="shared" si="31"/>
        <v>15136616.5</v>
      </c>
      <c r="AP116" s="40">
        <f t="shared" si="31"/>
        <v>15299439.700000001</v>
      </c>
      <c r="AQ116" s="40">
        <f t="shared" si="31"/>
        <v>15582494.300000001</v>
      </c>
      <c r="AR116" s="40">
        <f t="shared" si="31"/>
        <v>14892553.699999999</v>
      </c>
      <c r="AS116" s="39">
        <f t="shared" si="31"/>
        <v>15923490.999999998</v>
      </c>
      <c r="AT116" s="39">
        <f t="shared" si="31"/>
        <v>16997147.5</v>
      </c>
      <c r="AU116" s="39">
        <f t="shared" si="31"/>
        <v>18248696.699999999</v>
      </c>
      <c r="AV116" s="39">
        <f t="shared" si="31"/>
        <v>18263778.100000001</v>
      </c>
      <c r="AW116" s="39">
        <f t="shared" si="31"/>
        <v>16293359.799999997</v>
      </c>
    </row>
    <row r="117" spans="1:49" x14ac:dyDescent="0.3">
      <c r="A117" s="11" t="s">
        <v>246</v>
      </c>
      <c r="B117" s="21" t="s">
        <v>247</v>
      </c>
      <c r="C117" s="37">
        <v>-954.6</v>
      </c>
      <c r="D117" s="37">
        <v>904</v>
      </c>
      <c r="E117" s="37">
        <v>958.3</v>
      </c>
      <c r="F117" s="37">
        <v>747.2</v>
      </c>
      <c r="G117" s="37">
        <v>823.6</v>
      </c>
      <c r="H117" s="37">
        <v>864.4</v>
      </c>
      <c r="I117" s="37">
        <v>835.6</v>
      </c>
      <c r="J117" s="37">
        <v>1228.3</v>
      </c>
      <c r="K117" s="37">
        <v>1157.0999999999999</v>
      </c>
      <c r="L117" s="37">
        <v>874.2</v>
      </c>
      <c r="M117" s="37">
        <v>734</v>
      </c>
      <c r="N117" s="37">
        <v>1682.4</v>
      </c>
      <c r="O117" s="37">
        <v>3417.9</v>
      </c>
      <c r="P117" s="37">
        <v>2358.1999999999998</v>
      </c>
      <c r="Q117" s="37">
        <v>30933.200000000001</v>
      </c>
      <c r="R117" s="37">
        <v>48538.400000000001</v>
      </c>
      <c r="S117" s="37">
        <v>47380.7</v>
      </c>
      <c r="T117" s="37">
        <v>46112.800000000003</v>
      </c>
      <c r="U117" s="37">
        <v>52593.3</v>
      </c>
      <c r="V117" s="37">
        <v>56483</v>
      </c>
      <c r="W117" s="37">
        <v>99888.6</v>
      </c>
      <c r="X117" s="37">
        <v>115798.5</v>
      </c>
      <c r="Y117" s="37">
        <v>90879.7</v>
      </c>
      <c r="Z117" s="37">
        <v>103673.7</v>
      </c>
      <c r="AA117" s="37">
        <v>93918.399999999994</v>
      </c>
      <c r="AB117" s="37">
        <v>94151.9</v>
      </c>
      <c r="AC117" s="37">
        <v>74426.3</v>
      </c>
      <c r="AD117" s="37">
        <v>105463.7</v>
      </c>
      <c r="AE117" s="37">
        <v>138019.4</v>
      </c>
      <c r="AF117" s="37">
        <v>187578.3</v>
      </c>
      <c r="AG117" s="37">
        <v>236320</v>
      </c>
      <c r="AH117" s="37">
        <v>227627.7</v>
      </c>
      <c r="AI117" s="37">
        <v>164712.70000000001</v>
      </c>
      <c r="AJ117" s="37">
        <v>199663.5</v>
      </c>
      <c r="AK117" s="37">
        <v>226522.9</v>
      </c>
      <c r="AL117" s="37">
        <v>240493.3</v>
      </c>
      <c r="AM117" s="37">
        <v>241934</v>
      </c>
      <c r="AN117" s="37">
        <v>258155.1</v>
      </c>
      <c r="AO117" s="37">
        <v>302765.2</v>
      </c>
      <c r="AP117" s="37">
        <v>261347.4</v>
      </c>
      <c r="AQ117" s="37">
        <v>330937.09999999998</v>
      </c>
      <c r="AR117" s="37">
        <v>326107.90000000002</v>
      </c>
      <c r="AS117" s="37">
        <v>383922.8</v>
      </c>
      <c r="AT117" s="37">
        <v>433921.6</v>
      </c>
      <c r="AU117" s="37">
        <v>500682.3</v>
      </c>
      <c r="AV117" s="11">
        <v>430885.6</v>
      </c>
      <c r="AW117" s="37">
        <v>367384.6</v>
      </c>
    </row>
    <row r="118" spans="1:49" x14ac:dyDescent="0.3">
      <c r="A118" s="11" t="s">
        <v>248</v>
      </c>
      <c r="B118" s="24" t="s">
        <v>249</v>
      </c>
      <c r="C118" s="40">
        <f>+C116+C117</f>
        <v>50529.7</v>
      </c>
      <c r="D118" s="40">
        <f t="shared" ref="D118:AW118" si="32">+D116+D117</f>
        <v>56899.4</v>
      </c>
      <c r="E118" s="40">
        <f t="shared" si="32"/>
        <v>67532.600000000006</v>
      </c>
      <c r="F118" s="40">
        <f t="shared" si="32"/>
        <v>78937.8</v>
      </c>
      <c r="G118" s="40">
        <f t="shared" si="32"/>
        <v>95176.400000000009</v>
      </c>
      <c r="H118" s="40">
        <f t="shared" si="32"/>
        <v>114318.8</v>
      </c>
      <c r="I118" s="40">
        <f t="shared" si="32"/>
        <v>145017.69999999998</v>
      </c>
      <c r="J118" s="40">
        <f t="shared" si="32"/>
        <v>171962.5</v>
      </c>
      <c r="K118" s="40">
        <f t="shared" si="32"/>
        <v>184528.00000000003</v>
      </c>
      <c r="L118" s="40">
        <f t="shared" si="32"/>
        <v>207298.7</v>
      </c>
      <c r="M118" s="40">
        <f t="shared" si="32"/>
        <v>234886.50000000003</v>
      </c>
      <c r="N118" s="40">
        <f t="shared" si="32"/>
        <v>258403.4</v>
      </c>
      <c r="O118" s="40">
        <f t="shared" si="32"/>
        <v>261707.09999999998</v>
      </c>
      <c r="P118" s="40">
        <f t="shared" si="32"/>
        <v>275195.40000000002</v>
      </c>
      <c r="Q118" s="40">
        <f t="shared" si="32"/>
        <v>334347.60000000003</v>
      </c>
      <c r="R118" s="40">
        <f t="shared" si="32"/>
        <v>424954.29999999993</v>
      </c>
      <c r="S118" s="40">
        <f t="shared" si="32"/>
        <v>543473.6</v>
      </c>
      <c r="T118" s="40">
        <f t="shared" si="32"/>
        <v>812210.6</v>
      </c>
      <c r="U118" s="40">
        <f t="shared" si="32"/>
        <v>1023831.4999999999</v>
      </c>
      <c r="V118" s="40">
        <f t="shared" si="32"/>
        <v>1107132.3</v>
      </c>
      <c r="W118" s="40">
        <f t="shared" si="32"/>
        <v>1407803.7</v>
      </c>
      <c r="X118" s="40">
        <f t="shared" si="32"/>
        <v>1877457.5000000002</v>
      </c>
      <c r="Y118" s="40">
        <f t="shared" si="32"/>
        <v>2346682.8000000003</v>
      </c>
      <c r="Z118" s="40">
        <f t="shared" si="32"/>
        <v>2570235.2000000002</v>
      </c>
      <c r="AA118" s="40">
        <f t="shared" si="32"/>
        <v>2590658.2000000002</v>
      </c>
      <c r="AB118" s="40">
        <f t="shared" si="32"/>
        <v>2919214.7</v>
      </c>
      <c r="AC118" s="40">
        <f t="shared" si="32"/>
        <v>3755594.7</v>
      </c>
      <c r="AD118" s="40">
        <f t="shared" si="32"/>
        <v>3925430.3000000003</v>
      </c>
      <c r="AE118" s="40">
        <f t="shared" si="32"/>
        <v>4184667.0000000009</v>
      </c>
      <c r="AF118" s="40">
        <f t="shared" si="32"/>
        <v>4906801.9000000004</v>
      </c>
      <c r="AG118" s="40">
        <f t="shared" si="32"/>
        <v>5730157.0000000009</v>
      </c>
      <c r="AH118" s="40">
        <f t="shared" si="32"/>
        <v>6987340.8999999994</v>
      </c>
      <c r="AI118" s="40">
        <f t="shared" si="32"/>
        <v>7848905.2999999998</v>
      </c>
      <c r="AJ118" s="40">
        <f t="shared" si="32"/>
        <v>8851327.3000000007</v>
      </c>
      <c r="AK118" s="40">
        <f t="shared" si="32"/>
        <v>10542124.399999999</v>
      </c>
      <c r="AL118" s="40">
        <f t="shared" si="32"/>
        <v>9396971</v>
      </c>
      <c r="AM118" s="40">
        <f t="shared" si="32"/>
        <v>11483495.1</v>
      </c>
      <c r="AN118" s="40">
        <f t="shared" si="32"/>
        <v>13887345.5</v>
      </c>
      <c r="AO118" s="40">
        <f t="shared" si="32"/>
        <v>15439381.699999999</v>
      </c>
      <c r="AP118" s="40">
        <f t="shared" si="32"/>
        <v>15560787.100000001</v>
      </c>
      <c r="AQ118" s="40">
        <f t="shared" si="32"/>
        <v>15913431.4</v>
      </c>
      <c r="AR118" s="40">
        <f t="shared" si="32"/>
        <v>15218661.6</v>
      </c>
      <c r="AS118" s="40">
        <f t="shared" si="32"/>
        <v>16307413.799999999</v>
      </c>
      <c r="AT118" s="40">
        <f t="shared" si="32"/>
        <v>17431069.100000001</v>
      </c>
      <c r="AU118" s="40">
        <f t="shared" si="32"/>
        <v>18749379</v>
      </c>
      <c r="AV118" s="40">
        <f t="shared" si="32"/>
        <v>18694663.700000003</v>
      </c>
      <c r="AW118" s="40">
        <f t="shared" si="32"/>
        <v>16660744.399999997</v>
      </c>
    </row>
    <row r="119" spans="1:49" x14ac:dyDescent="0.3">
      <c r="A119" s="11" t="s">
        <v>250</v>
      </c>
      <c r="B119" s="21" t="s">
        <v>251</v>
      </c>
      <c r="C119" s="37">
        <v>25724.3</v>
      </c>
      <c r="D119" s="37">
        <v>31451.5</v>
      </c>
      <c r="E119" s="37">
        <v>35933.199999999997</v>
      </c>
      <c r="F119" s="37">
        <v>44619.199999999997</v>
      </c>
      <c r="G119" s="37">
        <v>50876.3</v>
      </c>
      <c r="H119" s="37">
        <v>58484.4</v>
      </c>
      <c r="I119" s="37">
        <v>70179.399999999994</v>
      </c>
      <c r="J119" s="37">
        <v>87175.5</v>
      </c>
      <c r="K119" s="37">
        <v>95558.9</v>
      </c>
      <c r="L119" s="37">
        <v>106183</v>
      </c>
      <c r="M119" s="37">
        <v>125828.9</v>
      </c>
      <c r="N119" s="37">
        <v>139719.29999999999</v>
      </c>
      <c r="O119" s="37">
        <v>156413.6</v>
      </c>
      <c r="P119" s="37">
        <v>154881.79999999999</v>
      </c>
      <c r="Q119" s="37">
        <v>214094</v>
      </c>
      <c r="R119" s="37">
        <v>265493.59999999998</v>
      </c>
      <c r="S119" s="37">
        <v>313621.5</v>
      </c>
      <c r="T119" s="37">
        <v>419030.1</v>
      </c>
      <c r="U119" s="37">
        <v>548321.4</v>
      </c>
      <c r="V119" s="49">
        <v>659145.30000000005</v>
      </c>
      <c r="W119" s="37">
        <v>837463.9</v>
      </c>
      <c r="X119" s="37">
        <v>1114808.7</v>
      </c>
      <c r="Y119" s="37">
        <v>1335040.3</v>
      </c>
      <c r="Z119" s="37">
        <v>1430343.7</v>
      </c>
      <c r="AA119" s="37">
        <v>1556726.9</v>
      </c>
      <c r="AB119" s="37">
        <v>1670714.8</v>
      </c>
      <c r="AC119" s="37">
        <v>1714188</v>
      </c>
      <c r="AD119" s="37">
        <v>1847731.2</v>
      </c>
      <c r="AE119" s="37">
        <v>1989324.1</v>
      </c>
      <c r="AF119" s="37">
        <v>2126300.2000000002</v>
      </c>
      <c r="AG119" s="37">
        <v>2371024.5</v>
      </c>
      <c r="AH119" s="37">
        <v>2553030.1</v>
      </c>
      <c r="AI119" s="37">
        <v>2695579.6</v>
      </c>
      <c r="AJ119" s="37">
        <v>2963819.6</v>
      </c>
      <c r="AK119" s="37">
        <v>3333285.8</v>
      </c>
      <c r="AL119" s="37">
        <v>3743918.6</v>
      </c>
      <c r="AM119" s="37">
        <v>4115566.7</v>
      </c>
      <c r="AN119" s="37">
        <v>4548233.7</v>
      </c>
      <c r="AO119" s="37">
        <v>5210992.0999999996</v>
      </c>
      <c r="AP119" s="37">
        <v>5769782.5999999996</v>
      </c>
      <c r="AQ119" s="37">
        <v>6264724.7000000002</v>
      </c>
      <c r="AR119" s="37">
        <v>6853952.2999999998</v>
      </c>
      <c r="AS119" s="23">
        <v>7446015.2000000002</v>
      </c>
      <c r="AT119" s="23">
        <v>8034221.2999999998</v>
      </c>
      <c r="AU119" s="23">
        <v>8568252.1999999993</v>
      </c>
      <c r="AV119" s="11">
        <v>8886386.5</v>
      </c>
      <c r="AW119" s="23">
        <v>8828444.9000000004</v>
      </c>
    </row>
    <row r="120" spans="1:49" x14ac:dyDescent="0.3">
      <c r="A120" s="11" t="s">
        <v>252</v>
      </c>
      <c r="B120" s="21" t="s">
        <v>253</v>
      </c>
      <c r="C120" s="37">
        <v>5929</v>
      </c>
      <c r="D120" s="37">
        <v>7970.7</v>
      </c>
      <c r="E120" s="37">
        <v>9245.7999999999993</v>
      </c>
      <c r="F120" s="37">
        <v>11588.6</v>
      </c>
      <c r="G120" s="37">
        <v>14598.3</v>
      </c>
      <c r="H120" s="37">
        <v>17480.099999999999</v>
      </c>
      <c r="I120" s="37">
        <v>22351.4</v>
      </c>
      <c r="J120" s="37">
        <v>26354.3</v>
      </c>
      <c r="K120" s="37">
        <v>30660</v>
      </c>
      <c r="L120" s="37">
        <v>34692.5</v>
      </c>
      <c r="M120" s="37">
        <v>39475.9</v>
      </c>
      <c r="N120" s="37">
        <v>45832.2</v>
      </c>
      <c r="O120" s="37">
        <v>52891.3</v>
      </c>
      <c r="P120" s="37">
        <v>57995.9</v>
      </c>
      <c r="Q120" s="37">
        <v>65138.6</v>
      </c>
      <c r="R120" s="37">
        <v>70791.399999999994</v>
      </c>
      <c r="S120" s="37">
        <v>90066.7</v>
      </c>
      <c r="T120" s="37">
        <v>128190.6</v>
      </c>
      <c r="U120" s="37">
        <v>184765.1</v>
      </c>
      <c r="V120" s="37">
        <v>221202.9</v>
      </c>
      <c r="W120" s="37">
        <v>263934.5</v>
      </c>
      <c r="X120" s="37">
        <v>340206.8</v>
      </c>
      <c r="Y120" s="37">
        <v>405369</v>
      </c>
      <c r="Z120" s="37">
        <v>459831.5</v>
      </c>
      <c r="AA120" s="37">
        <v>503630.6</v>
      </c>
      <c r="AB120" s="37">
        <v>543603.9</v>
      </c>
      <c r="AC120" s="37">
        <v>560135.9</v>
      </c>
      <c r="AD120" s="37">
        <v>624559.1</v>
      </c>
      <c r="AE120" s="37">
        <v>700447.4</v>
      </c>
      <c r="AF120" s="37">
        <v>777521.8</v>
      </c>
      <c r="AG120" s="37">
        <v>846896.2</v>
      </c>
      <c r="AH120" s="37">
        <v>865879.1</v>
      </c>
      <c r="AI120" s="37">
        <v>954867.8</v>
      </c>
      <c r="AJ120" s="37">
        <v>1089003</v>
      </c>
      <c r="AK120" s="37">
        <v>1458510.4</v>
      </c>
      <c r="AL120" s="37">
        <v>1609366.2</v>
      </c>
      <c r="AM120" s="37">
        <v>2065757.5</v>
      </c>
      <c r="AN120" s="37">
        <v>3015170.3</v>
      </c>
      <c r="AO120" s="37">
        <v>3293471.7</v>
      </c>
      <c r="AP120" s="37">
        <v>3186869.2</v>
      </c>
      <c r="AQ120" s="37">
        <v>3409668.5</v>
      </c>
      <c r="AR120" s="37">
        <v>3603338.9</v>
      </c>
      <c r="AS120" s="23">
        <v>3658783</v>
      </c>
      <c r="AT120" s="23">
        <v>3577113.1</v>
      </c>
      <c r="AU120" s="23">
        <v>3519491.3</v>
      </c>
      <c r="AV120" s="11">
        <v>3760417.3</v>
      </c>
      <c r="AW120" s="23">
        <v>3824691.9</v>
      </c>
    </row>
    <row r="121" spans="1:49" x14ac:dyDescent="0.3">
      <c r="A121" s="11" t="s">
        <v>254</v>
      </c>
      <c r="B121" s="24" t="s">
        <v>255</v>
      </c>
      <c r="C121" s="40">
        <f>+C118-C119-C120</f>
        <v>18876.399999999998</v>
      </c>
      <c r="D121" s="40">
        <f t="shared" ref="D121:AW121" si="33">+D118-D119-D120</f>
        <v>17477.2</v>
      </c>
      <c r="E121" s="40">
        <f t="shared" si="33"/>
        <v>22353.600000000009</v>
      </c>
      <c r="F121" s="40">
        <f t="shared" si="33"/>
        <v>22730.000000000007</v>
      </c>
      <c r="G121" s="40">
        <f t="shared" si="33"/>
        <v>29701.800000000007</v>
      </c>
      <c r="H121" s="40">
        <f t="shared" si="33"/>
        <v>38354.300000000003</v>
      </c>
      <c r="I121" s="40">
        <f t="shared" si="33"/>
        <v>52486.899999999987</v>
      </c>
      <c r="J121" s="40">
        <f t="shared" si="33"/>
        <v>58432.7</v>
      </c>
      <c r="K121" s="40">
        <f t="shared" si="33"/>
        <v>58309.100000000035</v>
      </c>
      <c r="L121" s="40">
        <f t="shared" si="33"/>
        <v>66423.200000000012</v>
      </c>
      <c r="M121" s="40">
        <f t="shared" si="33"/>
        <v>69581.700000000041</v>
      </c>
      <c r="N121" s="40">
        <f t="shared" si="33"/>
        <v>72851.900000000009</v>
      </c>
      <c r="O121" s="40">
        <f t="shared" si="33"/>
        <v>52402.199999999968</v>
      </c>
      <c r="P121" s="40">
        <f t="shared" si="33"/>
        <v>62317.700000000033</v>
      </c>
      <c r="Q121" s="40">
        <f t="shared" si="33"/>
        <v>55115.000000000036</v>
      </c>
      <c r="R121" s="40">
        <f t="shared" si="33"/>
        <v>88669.299999999959</v>
      </c>
      <c r="S121" s="40">
        <f t="shared" si="33"/>
        <v>139785.39999999997</v>
      </c>
      <c r="T121" s="40">
        <f t="shared" si="33"/>
        <v>264989.90000000002</v>
      </c>
      <c r="U121" s="40">
        <f t="shared" si="33"/>
        <v>290744.99999999988</v>
      </c>
      <c r="V121" s="40">
        <f>+V118-V119-V120</f>
        <v>226784.1</v>
      </c>
      <c r="W121" s="40">
        <f t="shared" si="33"/>
        <v>306405.29999999993</v>
      </c>
      <c r="X121" s="40">
        <f t="shared" si="33"/>
        <v>422442.00000000029</v>
      </c>
      <c r="Y121" s="40">
        <f t="shared" si="33"/>
        <v>606273.50000000023</v>
      </c>
      <c r="Z121" s="40">
        <f t="shared" si="33"/>
        <v>680060.00000000023</v>
      </c>
      <c r="AA121" s="40">
        <f t="shared" si="33"/>
        <v>530300.7000000003</v>
      </c>
      <c r="AB121" s="40">
        <f t="shared" si="33"/>
        <v>704896.00000000012</v>
      </c>
      <c r="AC121" s="40">
        <f t="shared" si="33"/>
        <v>1481270.8000000003</v>
      </c>
      <c r="AD121" s="40">
        <f t="shared" si="33"/>
        <v>1453140.0000000005</v>
      </c>
      <c r="AE121" s="40">
        <f t="shared" si="33"/>
        <v>1494895.5000000009</v>
      </c>
      <c r="AF121" s="40">
        <f t="shared" si="33"/>
        <v>2002979.9000000001</v>
      </c>
      <c r="AG121" s="40">
        <f t="shared" si="33"/>
        <v>2512236.3000000007</v>
      </c>
      <c r="AH121" s="40">
        <f t="shared" si="33"/>
        <v>3568431.6999999988</v>
      </c>
      <c r="AI121" s="40">
        <f t="shared" si="33"/>
        <v>4198457.8999999994</v>
      </c>
      <c r="AJ121" s="40">
        <f t="shared" si="33"/>
        <v>4798504.7000000011</v>
      </c>
      <c r="AK121" s="40">
        <f t="shared" si="33"/>
        <v>5750328.1999999993</v>
      </c>
      <c r="AL121" s="40">
        <f t="shared" si="33"/>
        <v>4043686.2</v>
      </c>
      <c r="AM121" s="40">
        <f t="shared" si="33"/>
        <v>5302170.8999999994</v>
      </c>
      <c r="AN121" s="40">
        <f t="shared" si="33"/>
        <v>6323941.5000000009</v>
      </c>
      <c r="AO121" s="40">
        <f t="shared" si="33"/>
        <v>6934917.8999999994</v>
      </c>
      <c r="AP121" s="40">
        <f t="shared" si="33"/>
        <v>6604135.3000000017</v>
      </c>
      <c r="AQ121" s="40">
        <f t="shared" si="33"/>
        <v>6239038.1999999993</v>
      </c>
      <c r="AR121" s="40">
        <f t="shared" si="33"/>
        <v>4761370.4000000004</v>
      </c>
      <c r="AS121" s="39">
        <f t="shared" si="33"/>
        <v>5202615.5999999978</v>
      </c>
      <c r="AT121" s="39">
        <f t="shared" si="33"/>
        <v>5819734.7000000011</v>
      </c>
      <c r="AU121" s="39">
        <f t="shared" si="33"/>
        <v>6661635.5000000009</v>
      </c>
      <c r="AV121" s="39">
        <f t="shared" si="33"/>
        <v>6047859.9000000032</v>
      </c>
      <c r="AW121" s="39">
        <f t="shared" si="33"/>
        <v>4007607.5999999964</v>
      </c>
    </row>
    <row r="122" spans="1:49" x14ac:dyDescent="0.3">
      <c r="B122" s="27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39"/>
      <c r="AT122" s="57"/>
    </row>
    <row r="123" spans="1:49" x14ac:dyDescent="0.3">
      <c r="B123" s="58" t="s">
        <v>149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59">
        <v>649145.30000000005</v>
      </c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60"/>
      <c r="AQ123" s="60"/>
      <c r="AR123" s="47"/>
    </row>
    <row r="124" spans="1:49" x14ac:dyDescent="0.3"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</row>
    <row r="125" spans="1:49" x14ac:dyDescent="0.3"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</row>
    <row r="126" spans="1:49" x14ac:dyDescent="0.3"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9" x14ac:dyDescent="0.3">
      <c r="B127" s="14" t="s">
        <v>256</v>
      </c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9" x14ac:dyDescent="0.3"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</row>
    <row r="129" spans="1:49" x14ac:dyDescent="0.3"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</row>
    <row r="130" spans="1:49" x14ac:dyDescent="0.3">
      <c r="A130" s="17" t="s">
        <v>110</v>
      </c>
      <c r="B130" s="18" t="s">
        <v>111</v>
      </c>
      <c r="C130" s="19">
        <v>1974</v>
      </c>
      <c r="D130" s="19">
        <v>1975</v>
      </c>
      <c r="E130" s="19">
        <v>1976</v>
      </c>
      <c r="F130" s="19">
        <v>1977</v>
      </c>
      <c r="G130" s="19">
        <v>1978</v>
      </c>
      <c r="H130" s="19">
        <v>1979</v>
      </c>
      <c r="I130" s="19">
        <v>1980</v>
      </c>
      <c r="J130" s="19">
        <v>1981</v>
      </c>
      <c r="K130" s="19">
        <v>1982</v>
      </c>
      <c r="L130" s="19">
        <v>1983</v>
      </c>
      <c r="M130" s="19">
        <v>1984</v>
      </c>
      <c r="N130" s="19">
        <v>1985</v>
      </c>
      <c r="O130" s="19">
        <v>1986</v>
      </c>
      <c r="P130" s="19">
        <v>1987</v>
      </c>
      <c r="Q130" s="19">
        <v>1988</v>
      </c>
      <c r="R130" s="19">
        <v>1989</v>
      </c>
      <c r="S130" s="19">
        <v>1990</v>
      </c>
      <c r="T130" s="19">
        <v>1991</v>
      </c>
      <c r="U130" s="19">
        <v>1992</v>
      </c>
      <c r="V130" s="19">
        <v>1993</v>
      </c>
      <c r="W130" s="19">
        <v>1994</v>
      </c>
      <c r="X130" s="19">
        <v>1995</v>
      </c>
      <c r="Y130" s="19">
        <v>1996</v>
      </c>
      <c r="Z130" s="19">
        <v>1997</v>
      </c>
      <c r="AA130" s="19">
        <v>1998</v>
      </c>
      <c r="AB130" s="19">
        <v>1999</v>
      </c>
      <c r="AC130" s="19">
        <v>2000</v>
      </c>
      <c r="AD130" s="19">
        <v>2001</v>
      </c>
      <c r="AE130" s="19">
        <v>2002</v>
      </c>
      <c r="AF130" s="19">
        <v>2003</v>
      </c>
      <c r="AG130" s="19">
        <v>2004</v>
      </c>
      <c r="AH130" s="19">
        <v>2005</v>
      </c>
      <c r="AI130" s="19">
        <v>2006</v>
      </c>
      <c r="AJ130" s="19">
        <v>2007</v>
      </c>
      <c r="AK130" s="19">
        <v>2008</v>
      </c>
      <c r="AL130" s="19">
        <v>2009</v>
      </c>
      <c r="AM130" s="19">
        <v>2010</v>
      </c>
      <c r="AN130" s="19">
        <v>2011</v>
      </c>
      <c r="AO130" s="19">
        <v>2012</v>
      </c>
      <c r="AP130" s="19">
        <v>2013</v>
      </c>
      <c r="AQ130" s="19">
        <v>2014</v>
      </c>
      <c r="AR130" s="19">
        <v>2015</v>
      </c>
      <c r="AS130" s="19">
        <v>2016</v>
      </c>
      <c r="AT130" s="19">
        <v>2017</v>
      </c>
      <c r="AU130" s="19">
        <v>2018</v>
      </c>
      <c r="AV130" s="19">
        <v>2019</v>
      </c>
      <c r="AW130" s="19">
        <v>2020</v>
      </c>
    </row>
    <row r="131" spans="1:49" x14ac:dyDescent="0.3">
      <c r="A131" s="11" t="s">
        <v>257</v>
      </c>
      <c r="B131" s="21" t="s">
        <v>255</v>
      </c>
      <c r="C131" s="40">
        <f>+C121</f>
        <v>18876.399999999998</v>
      </c>
      <c r="D131" s="40">
        <f t="shared" ref="D131:AW131" si="34">+D121</f>
        <v>17477.2</v>
      </c>
      <c r="E131" s="40">
        <f t="shared" si="34"/>
        <v>22353.600000000009</v>
      </c>
      <c r="F131" s="40">
        <f t="shared" si="34"/>
        <v>22730.000000000007</v>
      </c>
      <c r="G131" s="40">
        <f t="shared" si="34"/>
        <v>29701.800000000007</v>
      </c>
      <c r="H131" s="40">
        <f t="shared" si="34"/>
        <v>38354.300000000003</v>
      </c>
      <c r="I131" s="40">
        <f t="shared" si="34"/>
        <v>52486.899999999987</v>
      </c>
      <c r="J131" s="40">
        <f t="shared" si="34"/>
        <v>58432.7</v>
      </c>
      <c r="K131" s="40">
        <f t="shared" si="34"/>
        <v>58309.100000000035</v>
      </c>
      <c r="L131" s="40">
        <f t="shared" si="34"/>
        <v>66423.200000000012</v>
      </c>
      <c r="M131" s="40">
        <f t="shared" si="34"/>
        <v>69581.700000000041</v>
      </c>
      <c r="N131" s="40">
        <f t="shared" si="34"/>
        <v>72851.900000000009</v>
      </c>
      <c r="O131" s="40">
        <f t="shared" si="34"/>
        <v>52402.199999999968</v>
      </c>
      <c r="P131" s="40">
        <f t="shared" si="34"/>
        <v>62317.700000000033</v>
      </c>
      <c r="Q131" s="40">
        <f t="shared" si="34"/>
        <v>55115.000000000036</v>
      </c>
      <c r="R131" s="40">
        <f t="shared" si="34"/>
        <v>88669.299999999959</v>
      </c>
      <c r="S131" s="40">
        <f t="shared" si="34"/>
        <v>139785.39999999997</v>
      </c>
      <c r="T131" s="40">
        <f t="shared" si="34"/>
        <v>264989.90000000002</v>
      </c>
      <c r="U131" s="40">
        <f t="shared" si="34"/>
        <v>290744.99999999988</v>
      </c>
      <c r="V131" s="40">
        <f t="shared" si="34"/>
        <v>226784.1</v>
      </c>
      <c r="W131" s="40">
        <f t="shared" si="34"/>
        <v>306405.29999999993</v>
      </c>
      <c r="X131" s="40">
        <f t="shared" si="34"/>
        <v>422442.00000000029</v>
      </c>
      <c r="Y131" s="40">
        <f t="shared" si="34"/>
        <v>606273.50000000023</v>
      </c>
      <c r="Z131" s="40">
        <f t="shared" si="34"/>
        <v>680060.00000000023</v>
      </c>
      <c r="AA131" s="40">
        <f t="shared" si="34"/>
        <v>530300.7000000003</v>
      </c>
      <c r="AB131" s="40">
        <f t="shared" si="34"/>
        <v>704896.00000000012</v>
      </c>
      <c r="AC131" s="40">
        <f t="shared" si="34"/>
        <v>1481270.8000000003</v>
      </c>
      <c r="AD131" s="40">
        <f t="shared" si="34"/>
        <v>1453140.0000000005</v>
      </c>
      <c r="AE131" s="40">
        <f t="shared" si="34"/>
        <v>1494895.5000000009</v>
      </c>
      <c r="AF131" s="40">
        <f t="shared" si="34"/>
        <v>2002979.9000000001</v>
      </c>
      <c r="AG131" s="40">
        <f t="shared" si="34"/>
        <v>2512236.3000000007</v>
      </c>
      <c r="AH131" s="40">
        <f t="shared" si="34"/>
        <v>3568431.6999999988</v>
      </c>
      <c r="AI131" s="40">
        <f t="shared" si="34"/>
        <v>4198457.8999999994</v>
      </c>
      <c r="AJ131" s="40">
        <f t="shared" si="34"/>
        <v>4798504.7000000011</v>
      </c>
      <c r="AK131" s="40">
        <f t="shared" si="34"/>
        <v>5750328.1999999993</v>
      </c>
      <c r="AL131" s="40">
        <f t="shared" si="34"/>
        <v>4043686.2</v>
      </c>
      <c r="AM131" s="40">
        <f t="shared" si="34"/>
        <v>5302170.8999999994</v>
      </c>
      <c r="AN131" s="40">
        <f t="shared" si="34"/>
        <v>6323941.5000000009</v>
      </c>
      <c r="AO131" s="40">
        <f t="shared" si="34"/>
        <v>6934917.8999999994</v>
      </c>
      <c r="AP131" s="40">
        <f t="shared" si="34"/>
        <v>6604135.3000000017</v>
      </c>
      <c r="AQ131" s="40">
        <f t="shared" si="34"/>
        <v>6239038.1999999993</v>
      </c>
      <c r="AR131" s="40">
        <f t="shared" si="34"/>
        <v>4761370.4000000004</v>
      </c>
      <c r="AS131" s="40">
        <f t="shared" si="34"/>
        <v>5202615.5999999978</v>
      </c>
      <c r="AT131" s="40">
        <f t="shared" si="34"/>
        <v>5819734.7000000011</v>
      </c>
      <c r="AU131" s="40">
        <f t="shared" si="34"/>
        <v>6661635.5000000009</v>
      </c>
      <c r="AV131" s="40">
        <f t="shared" si="34"/>
        <v>6047859.9000000032</v>
      </c>
      <c r="AW131" s="40">
        <f t="shared" si="34"/>
        <v>4007607.5999999964</v>
      </c>
    </row>
    <row r="132" spans="1:49" x14ac:dyDescent="0.3">
      <c r="A132" s="11" t="s">
        <v>258</v>
      </c>
      <c r="B132" s="21" t="s">
        <v>200</v>
      </c>
      <c r="C132" s="37">
        <v>3765.5</v>
      </c>
      <c r="D132" s="37">
        <v>4914.8999999999996</v>
      </c>
      <c r="E132" s="37">
        <v>6262.3</v>
      </c>
      <c r="F132" s="37">
        <v>7503.9</v>
      </c>
      <c r="G132" s="37">
        <v>8110.6</v>
      </c>
      <c r="H132" s="37">
        <v>10541.3</v>
      </c>
      <c r="I132" s="37">
        <v>13691.5</v>
      </c>
      <c r="J132" s="37">
        <v>15149.8</v>
      </c>
      <c r="K132" s="37">
        <v>18171.400000000001</v>
      </c>
      <c r="L132" s="37">
        <v>21503.9</v>
      </c>
      <c r="M132" s="37">
        <v>23103.9</v>
      </c>
      <c r="N132" s="37">
        <v>28195.1</v>
      </c>
      <c r="O132" s="37">
        <v>31659.8</v>
      </c>
      <c r="P132" s="37">
        <v>32525.200000000001</v>
      </c>
      <c r="Q132" s="37">
        <v>32557.8</v>
      </c>
      <c r="R132" s="37">
        <v>32448.7</v>
      </c>
      <c r="S132" s="37">
        <v>39744.800000000003</v>
      </c>
      <c r="T132" s="37">
        <v>55315.5</v>
      </c>
      <c r="U132" s="37">
        <v>56631.8</v>
      </c>
      <c r="V132" s="37">
        <v>98814.6</v>
      </c>
      <c r="W132" s="37">
        <v>121979.9</v>
      </c>
      <c r="X132" s="37">
        <v>141742.39999999999</v>
      </c>
      <c r="Y132" s="37">
        <v>195447.6</v>
      </c>
      <c r="Z132" s="37">
        <v>189876</v>
      </c>
      <c r="AA132" s="37">
        <v>218993.4</v>
      </c>
      <c r="AB132" s="37">
        <v>265478.09999999998</v>
      </c>
      <c r="AC132" s="37">
        <v>267105.09999999998</v>
      </c>
      <c r="AD132" s="37">
        <v>283956.5</v>
      </c>
      <c r="AE132" s="37">
        <v>301456.90000000002</v>
      </c>
      <c r="AF132" s="37">
        <v>343119.9</v>
      </c>
      <c r="AG132" s="37">
        <v>402019.8</v>
      </c>
      <c r="AH132" s="37">
        <v>466143.7</v>
      </c>
      <c r="AI132" s="37">
        <v>496169.9</v>
      </c>
      <c r="AJ132" s="37">
        <v>581997.19999999995</v>
      </c>
      <c r="AK132" s="37">
        <v>648322.30000000005</v>
      </c>
      <c r="AL132" s="37">
        <v>727701.8</v>
      </c>
      <c r="AM132" s="37">
        <v>743905.6</v>
      </c>
      <c r="AN132" s="37">
        <v>832700.8</v>
      </c>
      <c r="AO132" s="37">
        <v>904051.4</v>
      </c>
      <c r="AP132" s="37">
        <v>1050320.3999999999</v>
      </c>
      <c r="AQ132" s="37">
        <v>1285002</v>
      </c>
      <c r="AR132" s="23">
        <v>1433046.1</v>
      </c>
      <c r="AS132" s="23">
        <v>1463164.7</v>
      </c>
      <c r="AT132" s="23">
        <v>1636346.1</v>
      </c>
      <c r="AU132" s="23">
        <v>1661211.1</v>
      </c>
      <c r="AV132" s="11">
        <v>1771809.2</v>
      </c>
      <c r="AW132" s="23">
        <v>1748087.3</v>
      </c>
    </row>
    <row r="133" spans="1:49" x14ac:dyDescent="0.3">
      <c r="A133" s="11" t="s">
        <v>259</v>
      </c>
      <c r="B133" s="21" t="s">
        <v>260</v>
      </c>
      <c r="C133" s="37">
        <v>1483.6</v>
      </c>
      <c r="D133" s="37">
        <v>287</v>
      </c>
      <c r="E133" s="37">
        <v>510.7</v>
      </c>
      <c r="F133" s="37">
        <v>-239.2</v>
      </c>
      <c r="G133" s="37">
        <v>75.099999999999994</v>
      </c>
      <c r="H133" s="37">
        <v>-589.1</v>
      </c>
      <c r="I133" s="37">
        <v>1076.4000000000001</v>
      </c>
      <c r="J133" s="37">
        <v>-575.20000000000005</v>
      </c>
      <c r="K133" s="37">
        <v>-1409</v>
      </c>
      <c r="L133" s="37">
        <v>-1226.4000000000001</v>
      </c>
      <c r="M133" s="37">
        <v>-589.70000000000005</v>
      </c>
      <c r="N133" s="37">
        <v>-438.5</v>
      </c>
      <c r="O133" s="37">
        <v>-301</v>
      </c>
      <c r="P133" s="37">
        <v>-547.1</v>
      </c>
      <c r="Q133" s="37">
        <v>-285.39999999999998</v>
      </c>
      <c r="R133" s="37">
        <v>-193.7</v>
      </c>
      <c r="S133" s="37">
        <v>-353.2</v>
      </c>
      <c r="T133" s="37">
        <v>-1553.8</v>
      </c>
      <c r="U133" s="37">
        <v>64.2</v>
      </c>
      <c r="V133" s="37">
        <v>-58.8</v>
      </c>
      <c r="W133" s="37">
        <v>-1127.2</v>
      </c>
      <c r="X133" s="37">
        <v>-156.80000000000001</v>
      </c>
      <c r="Y133" s="37">
        <v>12231.5</v>
      </c>
      <c r="Z133" s="37">
        <v>3365.1</v>
      </c>
      <c r="AA133" s="37">
        <v>37751.5</v>
      </c>
      <c r="AB133" s="37">
        <v>18521.3</v>
      </c>
      <c r="AC133" s="37">
        <v>22113.1</v>
      </c>
      <c r="AD133" s="37">
        <v>93753.3</v>
      </c>
      <c r="AE133" s="37">
        <v>80030.899999999994</v>
      </c>
      <c r="AF133" s="37">
        <v>57617</v>
      </c>
      <c r="AG133" s="37">
        <v>47823.7</v>
      </c>
      <c r="AH133" s="37">
        <v>80661.3</v>
      </c>
      <c r="AI133" s="37">
        <v>125224.4</v>
      </c>
      <c r="AJ133" s="37">
        <v>98355.5</v>
      </c>
      <c r="AK133" s="37">
        <v>152573.29999999999</v>
      </c>
      <c r="AL133" s="37">
        <v>190667.1</v>
      </c>
      <c r="AM133" s="37">
        <v>157068.57</v>
      </c>
      <c r="AN133" s="37">
        <v>142228.19</v>
      </c>
      <c r="AO133" s="37">
        <v>134526.79999999999</v>
      </c>
      <c r="AP133" s="37">
        <v>136483.1</v>
      </c>
      <c r="AQ133" s="37">
        <v>119388.4</v>
      </c>
      <c r="AR133" s="23">
        <v>-35872</v>
      </c>
      <c r="AS133" s="23">
        <v>173649</v>
      </c>
      <c r="AT133" s="23">
        <v>131231</v>
      </c>
      <c r="AU133" s="23">
        <v>68370.600000000006</v>
      </c>
      <c r="AV133" s="11">
        <v>153135.79999999999</v>
      </c>
      <c r="AW133" s="23">
        <v>130911.7</v>
      </c>
    </row>
    <row r="134" spans="1:49" x14ac:dyDescent="0.3">
      <c r="A134" s="11" t="s">
        <v>261</v>
      </c>
      <c r="B134" s="21" t="s">
        <v>262</v>
      </c>
      <c r="C134" s="37">
        <v>-2.9</v>
      </c>
      <c r="D134" s="37">
        <v>-1.7</v>
      </c>
      <c r="E134" s="37">
        <v>-11.8</v>
      </c>
      <c r="F134" s="37">
        <v>-4.2</v>
      </c>
      <c r="G134" s="37">
        <v>-5</v>
      </c>
      <c r="H134" s="37">
        <v>-8.9</v>
      </c>
      <c r="I134" s="37">
        <v>-0.6</v>
      </c>
      <c r="J134" s="37">
        <v>-4.4000000000000004</v>
      </c>
      <c r="K134" s="37">
        <v>-7</v>
      </c>
      <c r="L134" s="37">
        <v>-4.7</v>
      </c>
      <c r="M134" s="37">
        <v>-2.8</v>
      </c>
      <c r="N134" s="37">
        <v>-5.7</v>
      </c>
      <c r="O134" s="37">
        <v>-1.3</v>
      </c>
      <c r="P134" s="37">
        <v>-1.6</v>
      </c>
      <c r="Q134" s="37">
        <v>-3.9</v>
      </c>
      <c r="R134" s="37">
        <v>-9.1999999999999993</v>
      </c>
      <c r="S134" s="37">
        <v>-11.6</v>
      </c>
      <c r="T134" s="37">
        <v>-0.6</v>
      </c>
      <c r="U134" s="37">
        <v>-58.2</v>
      </c>
      <c r="V134" s="37">
        <v>0</v>
      </c>
      <c r="W134" s="37">
        <v>-60.9</v>
      </c>
      <c r="X134" s="37">
        <v>-59.7</v>
      </c>
      <c r="Y134" s="37">
        <v>-38.299999999999997</v>
      </c>
      <c r="Z134" s="37">
        <v>-43.9</v>
      </c>
      <c r="AA134" s="37">
        <v>-233.4</v>
      </c>
      <c r="AB134" s="37">
        <v>-52.9</v>
      </c>
      <c r="AC134" s="37">
        <v>-53.7</v>
      </c>
      <c r="AD134" s="37">
        <v>-64.3</v>
      </c>
      <c r="AE134" s="37">
        <v>-120.8</v>
      </c>
      <c r="AF134" s="37">
        <v>-666.5</v>
      </c>
      <c r="AG134" s="37">
        <v>453</v>
      </c>
      <c r="AH134" s="37">
        <v>-141</v>
      </c>
      <c r="AI134" s="37">
        <v>-964.8</v>
      </c>
      <c r="AJ134" s="37">
        <v>-641.1</v>
      </c>
      <c r="AK134" s="37">
        <v>-441.6</v>
      </c>
      <c r="AL134" s="37">
        <v>-1104.3</v>
      </c>
      <c r="AM134" s="37">
        <v>-6209.4</v>
      </c>
      <c r="AN134" s="37">
        <v>-6448.2</v>
      </c>
      <c r="AO134" s="37">
        <v>-10503.7</v>
      </c>
      <c r="AP134" s="37">
        <v>-12846.5</v>
      </c>
      <c r="AQ134" s="37">
        <v>-11630.5</v>
      </c>
      <c r="AR134" s="23">
        <v>-24700.799999999999</v>
      </c>
      <c r="AS134" s="23">
        <v>-16774.5</v>
      </c>
      <c r="AT134" s="23">
        <v>-16424.599999999999</v>
      </c>
      <c r="AU134" s="23">
        <v>-13492.5</v>
      </c>
      <c r="AV134" s="11">
        <v>-17152.599999999999</v>
      </c>
      <c r="AW134" s="23">
        <v>-17169.599999999999</v>
      </c>
    </row>
    <row r="135" spans="1:49" x14ac:dyDescent="0.3">
      <c r="A135" s="11" t="s">
        <v>263</v>
      </c>
      <c r="B135" s="24" t="s">
        <v>264</v>
      </c>
      <c r="C135" s="40">
        <f>+C134+C133+C132+C131</f>
        <v>24122.6</v>
      </c>
      <c r="D135" s="40">
        <f t="shared" ref="D135:AW135" si="35">+D134+D133+D132+D131</f>
        <v>22677.4</v>
      </c>
      <c r="E135" s="40">
        <f t="shared" si="35"/>
        <v>29114.80000000001</v>
      </c>
      <c r="F135" s="40">
        <f t="shared" si="35"/>
        <v>29990.500000000007</v>
      </c>
      <c r="G135" s="40">
        <f t="shared" si="35"/>
        <v>37882.500000000007</v>
      </c>
      <c r="H135" s="40">
        <f t="shared" si="35"/>
        <v>48297.600000000006</v>
      </c>
      <c r="I135" s="40">
        <f t="shared" si="35"/>
        <v>67254.199999999983</v>
      </c>
      <c r="J135" s="40">
        <f t="shared" si="35"/>
        <v>73002.899999999994</v>
      </c>
      <c r="K135" s="40">
        <f t="shared" si="35"/>
        <v>75064.500000000029</v>
      </c>
      <c r="L135" s="40">
        <f t="shared" si="35"/>
        <v>86696.000000000015</v>
      </c>
      <c r="M135" s="40">
        <f t="shared" si="35"/>
        <v>92093.100000000035</v>
      </c>
      <c r="N135" s="40">
        <f t="shared" si="35"/>
        <v>100602.8</v>
      </c>
      <c r="O135" s="40">
        <f t="shared" si="35"/>
        <v>83759.699999999968</v>
      </c>
      <c r="P135" s="40">
        <f t="shared" si="35"/>
        <v>94294.200000000041</v>
      </c>
      <c r="Q135" s="40">
        <f t="shared" si="35"/>
        <v>87383.500000000029</v>
      </c>
      <c r="R135" s="40">
        <f t="shared" si="35"/>
        <v>120915.09999999996</v>
      </c>
      <c r="S135" s="40">
        <f t="shared" si="35"/>
        <v>179165.39999999997</v>
      </c>
      <c r="T135" s="40">
        <f t="shared" si="35"/>
        <v>318751</v>
      </c>
      <c r="U135" s="40">
        <f t="shared" si="35"/>
        <v>347382.79999999987</v>
      </c>
      <c r="V135" s="40">
        <f t="shared" si="35"/>
        <v>325539.90000000002</v>
      </c>
      <c r="W135" s="40">
        <f t="shared" si="35"/>
        <v>427197.09999999992</v>
      </c>
      <c r="X135" s="40">
        <f t="shared" si="35"/>
        <v>563967.90000000026</v>
      </c>
      <c r="Y135" s="40">
        <f t="shared" si="35"/>
        <v>813914.30000000028</v>
      </c>
      <c r="Z135" s="40">
        <f t="shared" si="35"/>
        <v>873257.20000000019</v>
      </c>
      <c r="AA135" s="40">
        <f t="shared" si="35"/>
        <v>786812.2000000003</v>
      </c>
      <c r="AB135" s="40">
        <f t="shared" si="35"/>
        <v>988842.50000000012</v>
      </c>
      <c r="AC135" s="40">
        <f t="shared" si="35"/>
        <v>1770435.3000000003</v>
      </c>
      <c r="AD135" s="40">
        <f t="shared" si="35"/>
        <v>1830785.5000000005</v>
      </c>
      <c r="AE135" s="40">
        <f t="shared" si="35"/>
        <v>1876262.5000000009</v>
      </c>
      <c r="AF135" s="40">
        <f t="shared" si="35"/>
        <v>2403050.3000000003</v>
      </c>
      <c r="AG135" s="40">
        <f t="shared" si="35"/>
        <v>2962532.8000000007</v>
      </c>
      <c r="AH135" s="40">
        <f t="shared" si="35"/>
        <v>4115095.6999999988</v>
      </c>
      <c r="AI135" s="40">
        <f t="shared" si="35"/>
        <v>4818887.3999999994</v>
      </c>
      <c r="AJ135" s="40">
        <f t="shared" si="35"/>
        <v>5478216.3000000007</v>
      </c>
      <c r="AK135" s="40">
        <f t="shared" si="35"/>
        <v>6550782.1999999993</v>
      </c>
      <c r="AL135" s="40">
        <f t="shared" si="35"/>
        <v>4960950.8000000007</v>
      </c>
      <c r="AM135" s="40">
        <f t="shared" si="35"/>
        <v>6196935.6699999999</v>
      </c>
      <c r="AN135" s="40">
        <f t="shared" si="35"/>
        <v>7292422.290000001</v>
      </c>
      <c r="AO135" s="40">
        <f t="shared" si="35"/>
        <v>7962992.3999999994</v>
      </c>
      <c r="AP135" s="40">
        <f t="shared" si="35"/>
        <v>7778092.3000000017</v>
      </c>
      <c r="AQ135" s="40">
        <f t="shared" si="35"/>
        <v>7631798.0999999996</v>
      </c>
      <c r="AR135" s="39">
        <f t="shared" si="35"/>
        <v>6133843.7000000002</v>
      </c>
      <c r="AS135" s="39">
        <f t="shared" si="35"/>
        <v>6822654.799999998</v>
      </c>
      <c r="AT135" s="39">
        <f t="shared" si="35"/>
        <v>7570887.2000000011</v>
      </c>
      <c r="AU135" s="39">
        <f t="shared" si="35"/>
        <v>8377724.7000000011</v>
      </c>
      <c r="AV135" s="39">
        <f t="shared" si="35"/>
        <v>7955652.3000000026</v>
      </c>
      <c r="AW135" s="39">
        <f t="shared" si="35"/>
        <v>5869436.9999999963</v>
      </c>
    </row>
    <row r="136" spans="1:49" x14ac:dyDescent="0.3">
      <c r="A136" s="11" t="s">
        <v>265</v>
      </c>
      <c r="B136" s="21" t="s">
        <v>169</v>
      </c>
      <c r="C136" s="37">
        <v>16964.400000000001</v>
      </c>
      <c r="D136" s="37">
        <v>23975</v>
      </c>
      <c r="E136" s="37">
        <v>31358.1</v>
      </c>
      <c r="F136" s="37">
        <v>38433.4</v>
      </c>
      <c r="G136" s="37">
        <v>50789.7</v>
      </c>
      <c r="H136" s="37">
        <v>50374.6</v>
      </c>
      <c r="I136" s="37">
        <v>54880.800000000003</v>
      </c>
      <c r="J136" s="37">
        <v>63044.9</v>
      </c>
      <c r="K136" s="37">
        <v>71487.600000000006</v>
      </c>
      <c r="L136" s="37">
        <v>80319</v>
      </c>
      <c r="M136" s="37">
        <v>87482.2</v>
      </c>
      <c r="N136" s="37">
        <v>92765.4</v>
      </c>
      <c r="O136" s="37">
        <v>101333.3</v>
      </c>
      <c r="P136" s="37">
        <v>92880.2</v>
      </c>
      <c r="Q136" s="38">
        <v>91743.4</v>
      </c>
      <c r="R136" s="37">
        <v>115796.1</v>
      </c>
      <c r="S136" s="37">
        <v>141876.6</v>
      </c>
      <c r="T136" s="37">
        <v>215778.6</v>
      </c>
      <c r="U136" s="37">
        <v>277973.7</v>
      </c>
      <c r="V136" s="37">
        <v>324134.90000000002</v>
      </c>
      <c r="W136" s="37">
        <v>407545.1</v>
      </c>
      <c r="X136" s="37">
        <v>541826</v>
      </c>
      <c r="Y136" s="37">
        <v>639447.1</v>
      </c>
      <c r="Z136" s="37">
        <v>638119.69999999995</v>
      </c>
      <c r="AA136" s="37">
        <v>728754.1</v>
      </c>
      <c r="AB136" s="37">
        <v>789798.6</v>
      </c>
      <c r="AC136" s="37">
        <v>852628.7</v>
      </c>
      <c r="AD136" s="37">
        <v>965462.5</v>
      </c>
      <c r="AE136" s="37">
        <v>1111309.3</v>
      </c>
      <c r="AF136" s="37">
        <v>1265164.5</v>
      </c>
      <c r="AG136" s="37">
        <v>1476902.6</v>
      </c>
      <c r="AH136" s="37">
        <v>1691640.3</v>
      </c>
      <c r="AI136" s="37">
        <v>1969457.9</v>
      </c>
      <c r="AJ136" s="37">
        <v>2462124.4</v>
      </c>
      <c r="AK136" s="37">
        <v>3228343.2</v>
      </c>
      <c r="AL136" s="37">
        <v>3811419.1</v>
      </c>
      <c r="AM136" s="37">
        <v>4350922.4000000004</v>
      </c>
      <c r="AN136" s="37">
        <v>4620306.8</v>
      </c>
      <c r="AO136" s="37">
        <v>4992412</v>
      </c>
      <c r="AP136" s="37">
        <v>5690894.4000000004</v>
      </c>
      <c r="AQ136" s="37">
        <v>6446692.2000000002</v>
      </c>
      <c r="AR136" s="23">
        <v>7062259.9000000004</v>
      </c>
      <c r="AS136" s="23">
        <v>7544331.0999999996</v>
      </c>
      <c r="AT136" s="23">
        <v>7697957.7000000002</v>
      </c>
      <c r="AU136" s="23">
        <v>8211268.7000000002</v>
      </c>
      <c r="AV136" s="11">
        <v>7868182.4000000004</v>
      </c>
      <c r="AW136" s="23">
        <v>7091577.7999999998</v>
      </c>
    </row>
    <row r="137" spans="1:49" x14ac:dyDescent="0.3">
      <c r="A137" s="11" t="s">
        <v>266</v>
      </c>
      <c r="B137" s="21" t="s">
        <v>171</v>
      </c>
      <c r="C137" s="37">
        <v>5110.8</v>
      </c>
      <c r="D137" s="37">
        <v>3862.9</v>
      </c>
      <c r="E137" s="37">
        <v>568.4</v>
      </c>
      <c r="F137" s="37">
        <v>2380.6</v>
      </c>
      <c r="G137" s="37">
        <v>3832</v>
      </c>
      <c r="H137" s="37">
        <v>4056.7</v>
      </c>
      <c r="I137" s="37">
        <v>8631.2000000000007</v>
      </c>
      <c r="J137" s="37">
        <v>7790.8</v>
      </c>
      <c r="K137" s="37">
        <v>5854.8</v>
      </c>
      <c r="L137" s="37">
        <v>7500</v>
      </c>
      <c r="M137" s="37">
        <v>5049.3</v>
      </c>
      <c r="N137" s="37">
        <v>4000</v>
      </c>
      <c r="O137" s="37">
        <v>-2000</v>
      </c>
      <c r="P137" s="37">
        <v>1000</v>
      </c>
      <c r="Q137" s="37">
        <v>6296.8</v>
      </c>
      <c r="R137" s="37">
        <v>12969.9</v>
      </c>
      <c r="S137" s="37">
        <v>18340.400000000001</v>
      </c>
      <c r="T137" s="37">
        <v>50955.3</v>
      </c>
      <c r="U137" s="37">
        <v>41837.4</v>
      </c>
      <c r="V137" s="37">
        <v>12068.1</v>
      </c>
      <c r="W137" s="37">
        <v>60396.1</v>
      </c>
      <c r="X137" s="37">
        <v>91205.4</v>
      </c>
      <c r="Y137" s="37">
        <v>5194.3</v>
      </c>
      <c r="Z137" s="37">
        <v>9339.2999999999993</v>
      </c>
      <c r="AA137" s="37">
        <v>45201.3</v>
      </c>
      <c r="AB137" s="37">
        <v>60152.800000000003</v>
      </c>
      <c r="AC137" s="37">
        <v>119032.4</v>
      </c>
      <c r="AD137" s="37">
        <v>169139.4</v>
      </c>
      <c r="AE137" s="37">
        <v>275073.09999999998</v>
      </c>
      <c r="AF137" s="37">
        <v>328424.5</v>
      </c>
      <c r="AG137" s="37">
        <v>568511.4</v>
      </c>
      <c r="AH137" s="37">
        <v>702212.6</v>
      </c>
      <c r="AI137" s="37">
        <v>595524.80000000005</v>
      </c>
      <c r="AJ137" s="37">
        <v>761767</v>
      </c>
      <c r="AK137" s="37">
        <v>896307.4</v>
      </c>
      <c r="AL137" s="37">
        <v>861238.3</v>
      </c>
      <c r="AM137" s="37">
        <v>617217.69999999995</v>
      </c>
      <c r="AN137" s="37">
        <v>931535.1</v>
      </c>
      <c r="AO137" s="37">
        <v>1354987.5</v>
      </c>
      <c r="AP137" s="37">
        <v>1532737.4</v>
      </c>
      <c r="AQ137" s="37">
        <v>1401697.9</v>
      </c>
      <c r="AR137" s="23">
        <v>1424541.1</v>
      </c>
      <c r="AS137" s="23">
        <v>1349202.9</v>
      </c>
      <c r="AT137" s="23">
        <v>1465243.6</v>
      </c>
      <c r="AU137" s="23">
        <v>1388104</v>
      </c>
      <c r="AV137" s="11">
        <v>1294144</v>
      </c>
      <c r="AW137" s="23">
        <v>602384.5</v>
      </c>
    </row>
    <row r="138" spans="1:49" x14ac:dyDescent="0.3">
      <c r="A138" s="11" t="s">
        <v>267</v>
      </c>
      <c r="B138" s="21" t="s">
        <v>268</v>
      </c>
      <c r="C138" s="37">
        <v>2047.4</v>
      </c>
      <c r="D138" s="37">
        <v>-5160.5</v>
      </c>
      <c r="E138" s="37">
        <v>-2811.8</v>
      </c>
      <c r="F138" s="37">
        <v>-10823.5</v>
      </c>
      <c r="G138" s="37">
        <v>-16739.2</v>
      </c>
      <c r="H138" s="37">
        <v>-6133.7</v>
      </c>
      <c r="I138" s="37">
        <v>3742.2</v>
      </c>
      <c r="J138" s="37">
        <v>2167.1999999999998</v>
      </c>
      <c r="K138" s="37">
        <v>-2277.9</v>
      </c>
      <c r="L138" s="37">
        <v>-1123</v>
      </c>
      <c r="M138" s="37">
        <v>-438.4</v>
      </c>
      <c r="N138" s="37">
        <v>3837.4</v>
      </c>
      <c r="O138" s="37">
        <v>-15573.6</v>
      </c>
      <c r="P138" s="37">
        <v>414</v>
      </c>
      <c r="Q138" s="49">
        <v>-14656.7</v>
      </c>
      <c r="R138" s="37">
        <v>-7850.9</v>
      </c>
      <c r="S138" s="49">
        <v>18548.5</v>
      </c>
      <c r="T138" s="37">
        <v>52017.1</v>
      </c>
      <c r="U138" s="37">
        <v>27571.7</v>
      </c>
      <c r="V138" s="37">
        <v>-663.1</v>
      </c>
      <c r="W138" s="37">
        <v>-40744.1</v>
      </c>
      <c r="X138" s="37">
        <v>-69063.5</v>
      </c>
      <c r="Y138" s="37">
        <v>169272.9</v>
      </c>
      <c r="Z138" s="37">
        <v>225798.2</v>
      </c>
      <c r="AA138" s="37">
        <v>12856.9</v>
      </c>
      <c r="AB138" s="37">
        <v>138891.1</v>
      </c>
      <c r="AC138" s="37">
        <v>798774.2</v>
      </c>
      <c r="AD138" s="37">
        <v>696183.6</v>
      </c>
      <c r="AE138" s="37">
        <v>489880.1</v>
      </c>
      <c r="AF138" s="37">
        <v>809461.3</v>
      </c>
      <c r="AG138" s="37">
        <v>917118.8</v>
      </c>
      <c r="AH138" s="37">
        <v>1721242.9</v>
      </c>
      <c r="AI138" s="37">
        <v>2253904.7999999998</v>
      </c>
      <c r="AJ138" s="37">
        <v>2254324.9</v>
      </c>
      <c r="AK138" s="37">
        <v>2426131.7000000002</v>
      </c>
      <c r="AL138" s="37">
        <v>288293.7</v>
      </c>
      <c r="AM138" s="37">
        <v>1228795.5</v>
      </c>
      <c r="AN138" s="37">
        <v>1740580.3</v>
      </c>
      <c r="AO138" s="37">
        <v>1615592.9</v>
      </c>
      <c r="AP138" s="37">
        <v>554460.5</v>
      </c>
      <c r="AQ138" s="37">
        <v>-216591.9</v>
      </c>
      <c r="AR138" s="23">
        <v>-2352957.2999999998</v>
      </c>
      <c r="AS138" s="23">
        <v>-2070879.4</v>
      </c>
      <c r="AT138" s="23">
        <v>-1592314</v>
      </c>
      <c r="AU138" s="23">
        <v>-1221648</v>
      </c>
      <c r="AV138" s="11">
        <v>-1206674.1000000001</v>
      </c>
      <c r="AW138" s="23">
        <v>-1824525.4</v>
      </c>
    </row>
    <row r="139" spans="1:49" x14ac:dyDescent="0.3">
      <c r="A139" s="11" t="s">
        <v>269</v>
      </c>
      <c r="B139" s="24" t="s">
        <v>270</v>
      </c>
      <c r="C139" s="40">
        <f>+C138+C137+C136</f>
        <v>24122.600000000002</v>
      </c>
      <c r="D139" s="40">
        <f t="shared" ref="D139:AW139" si="36">+D138+D137+D136</f>
        <v>22677.4</v>
      </c>
      <c r="E139" s="40">
        <f t="shared" si="36"/>
        <v>29114.699999999997</v>
      </c>
      <c r="F139" s="40">
        <f t="shared" si="36"/>
        <v>29990.5</v>
      </c>
      <c r="G139" s="40">
        <f t="shared" si="36"/>
        <v>37882.5</v>
      </c>
      <c r="H139" s="40">
        <f t="shared" si="36"/>
        <v>48297.599999999999</v>
      </c>
      <c r="I139" s="40">
        <f t="shared" si="36"/>
        <v>67254.200000000012</v>
      </c>
      <c r="J139" s="40">
        <f t="shared" si="36"/>
        <v>73002.899999999994</v>
      </c>
      <c r="K139" s="40">
        <f t="shared" si="36"/>
        <v>75064.5</v>
      </c>
      <c r="L139" s="40">
        <f t="shared" si="36"/>
        <v>86696</v>
      </c>
      <c r="M139" s="40">
        <f t="shared" si="36"/>
        <v>92093.099999999991</v>
      </c>
      <c r="N139" s="40">
        <f t="shared" si="36"/>
        <v>100602.79999999999</v>
      </c>
      <c r="O139" s="40">
        <f t="shared" si="36"/>
        <v>83759.700000000012</v>
      </c>
      <c r="P139" s="40">
        <f t="shared" si="36"/>
        <v>94294.2</v>
      </c>
      <c r="Q139" s="41">
        <f t="shared" si="36"/>
        <v>83383.5</v>
      </c>
      <c r="R139" s="40">
        <f t="shared" si="36"/>
        <v>120915.1</v>
      </c>
      <c r="S139" s="41">
        <f t="shared" si="36"/>
        <v>178765.5</v>
      </c>
      <c r="T139" s="40">
        <f t="shared" si="36"/>
        <v>318751</v>
      </c>
      <c r="U139" s="40">
        <f t="shared" si="36"/>
        <v>347382.80000000005</v>
      </c>
      <c r="V139" s="40">
        <f t="shared" si="36"/>
        <v>335539.90000000002</v>
      </c>
      <c r="W139" s="40">
        <f t="shared" si="36"/>
        <v>427197.1</v>
      </c>
      <c r="X139" s="40">
        <f t="shared" si="36"/>
        <v>563967.9</v>
      </c>
      <c r="Y139" s="40">
        <f t="shared" si="36"/>
        <v>813914.29999999993</v>
      </c>
      <c r="Z139" s="40">
        <f t="shared" si="36"/>
        <v>873257.2</v>
      </c>
      <c r="AA139" s="40">
        <f t="shared" si="36"/>
        <v>786812.29999999993</v>
      </c>
      <c r="AB139" s="40">
        <f t="shared" si="36"/>
        <v>988842.5</v>
      </c>
      <c r="AC139" s="40">
        <f t="shared" si="36"/>
        <v>1770435.2999999998</v>
      </c>
      <c r="AD139" s="40">
        <f t="shared" si="36"/>
        <v>1830785.5</v>
      </c>
      <c r="AE139" s="40">
        <f t="shared" si="36"/>
        <v>1876262.5</v>
      </c>
      <c r="AF139" s="40">
        <f t="shared" si="36"/>
        <v>2403050.2999999998</v>
      </c>
      <c r="AG139" s="40">
        <f t="shared" si="36"/>
        <v>2962532.8000000003</v>
      </c>
      <c r="AH139" s="40">
        <f t="shared" si="36"/>
        <v>4115095.8</v>
      </c>
      <c r="AI139" s="40">
        <f t="shared" si="36"/>
        <v>4818887.5</v>
      </c>
      <c r="AJ139" s="40">
        <f t="shared" si="36"/>
        <v>5478216.2999999998</v>
      </c>
      <c r="AK139" s="40">
        <f t="shared" si="36"/>
        <v>6550782.3000000007</v>
      </c>
      <c r="AL139" s="40">
        <f t="shared" si="36"/>
        <v>4960951.0999999996</v>
      </c>
      <c r="AM139" s="40">
        <f t="shared" si="36"/>
        <v>6196935.6000000006</v>
      </c>
      <c r="AN139" s="40">
        <f t="shared" si="36"/>
        <v>7292422.1999999993</v>
      </c>
      <c r="AO139" s="40">
        <f t="shared" si="36"/>
        <v>7962992.4000000004</v>
      </c>
      <c r="AP139" s="40">
        <f t="shared" si="36"/>
        <v>7778092.3000000007</v>
      </c>
      <c r="AQ139" s="40">
        <f t="shared" si="36"/>
        <v>7631798.2000000002</v>
      </c>
      <c r="AR139" s="39">
        <f t="shared" si="36"/>
        <v>6133843.7000000011</v>
      </c>
      <c r="AS139" s="39">
        <f t="shared" si="36"/>
        <v>6822654.5999999996</v>
      </c>
      <c r="AT139" s="39">
        <f t="shared" si="36"/>
        <v>7570887.3000000007</v>
      </c>
      <c r="AU139" s="39">
        <f t="shared" si="36"/>
        <v>8377724.7000000002</v>
      </c>
      <c r="AV139" s="39">
        <f t="shared" si="36"/>
        <v>7955652.3000000007</v>
      </c>
      <c r="AW139" s="39">
        <f t="shared" si="36"/>
        <v>5869436.9000000004</v>
      </c>
    </row>
    <row r="140" spans="1:49" x14ac:dyDescent="0.3">
      <c r="B140" s="27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1"/>
      <c r="R140" s="40"/>
      <c r="S140" s="41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39"/>
      <c r="AS140" s="39"/>
      <c r="AT140" s="39"/>
      <c r="AU140" s="39"/>
      <c r="AW140" s="39"/>
    </row>
    <row r="141" spans="1:49" x14ac:dyDescent="0.3">
      <c r="B141" s="51" t="s">
        <v>149</v>
      </c>
      <c r="C141" s="61">
        <f>+C131-C121</f>
        <v>0</v>
      </c>
      <c r="D141" s="61">
        <f t="shared" ref="D141:AW141" si="37">+D131-D121</f>
        <v>0</v>
      </c>
      <c r="E141" s="61">
        <f t="shared" si="37"/>
        <v>0</v>
      </c>
      <c r="F141" s="61">
        <f t="shared" si="37"/>
        <v>0</v>
      </c>
      <c r="G141" s="61">
        <f t="shared" si="37"/>
        <v>0</v>
      </c>
      <c r="H141" s="61">
        <f t="shared" si="37"/>
        <v>0</v>
      </c>
      <c r="I141" s="61">
        <f t="shared" si="37"/>
        <v>0</v>
      </c>
      <c r="J141" s="61">
        <f t="shared" si="37"/>
        <v>0</v>
      </c>
      <c r="K141" s="61">
        <f t="shared" si="37"/>
        <v>0</v>
      </c>
      <c r="L141" s="61">
        <f t="shared" si="37"/>
        <v>0</v>
      </c>
      <c r="M141" s="61">
        <f t="shared" si="37"/>
        <v>0</v>
      </c>
      <c r="N141" s="61">
        <f t="shared" si="37"/>
        <v>0</v>
      </c>
      <c r="O141" s="61">
        <f t="shared" si="37"/>
        <v>0</v>
      </c>
      <c r="P141" s="61">
        <f t="shared" si="37"/>
        <v>0</v>
      </c>
      <c r="Q141" s="61">
        <f t="shared" si="37"/>
        <v>0</v>
      </c>
      <c r="R141" s="61">
        <f t="shared" si="37"/>
        <v>0</v>
      </c>
      <c r="S141" s="61">
        <f t="shared" si="37"/>
        <v>0</v>
      </c>
      <c r="T141" s="61">
        <f t="shared" si="37"/>
        <v>0</v>
      </c>
      <c r="U141" s="61">
        <f t="shared" si="37"/>
        <v>0</v>
      </c>
      <c r="V141" s="61">
        <f t="shared" si="37"/>
        <v>0</v>
      </c>
      <c r="W141" s="61">
        <f t="shared" si="37"/>
        <v>0</v>
      </c>
      <c r="X141" s="61">
        <f t="shared" si="37"/>
        <v>0</v>
      </c>
      <c r="Y141" s="61">
        <f t="shared" si="37"/>
        <v>0</v>
      </c>
      <c r="Z141" s="61">
        <f t="shared" si="37"/>
        <v>0</v>
      </c>
      <c r="AA141" s="61">
        <f t="shared" si="37"/>
        <v>0</v>
      </c>
      <c r="AB141" s="61">
        <f t="shared" si="37"/>
        <v>0</v>
      </c>
      <c r="AC141" s="61">
        <f t="shared" si="37"/>
        <v>0</v>
      </c>
      <c r="AD141" s="61">
        <f t="shared" si="37"/>
        <v>0</v>
      </c>
      <c r="AE141" s="61">
        <f t="shared" si="37"/>
        <v>0</v>
      </c>
      <c r="AF141" s="61">
        <f t="shared" si="37"/>
        <v>0</v>
      </c>
      <c r="AG141" s="61">
        <f t="shared" si="37"/>
        <v>0</v>
      </c>
      <c r="AH141" s="61">
        <f t="shared" si="37"/>
        <v>0</v>
      </c>
      <c r="AI141" s="61">
        <f t="shared" si="37"/>
        <v>0</v>
      </c>
      <c r="AJ141" s="61">
        <f t="shared" si="37"/>
        <v>0</v>
      </c>
      <c r="AK141" s="61">
        <f t="shared" si="37"/>
        <v>0</v>
      </c>
      <c r="AL141" s="61">
        <f t="shared" si="37"/>
        <v>0</v>
      </c>
      <c r="AM141" s="61">
        <f t="shared" si="37"/>
        <v>0</v>
      </c>
      <c r="AN141" s="61">
        <f t="shared" si="37"/>
        <v>0</v>
      </c>
      <c r="AO141" s="61">
        <f t="shared" si="37"/>
        <v>0</v>
      </c>
      <c r="AP141" s="61">
        <f t="shared" si="37"/>
        <v>0</v>
      </c>
      <c r="AQ141" s="61">
        <f t="shared" si="37"/>
        <v>0</v>
      </c>
      <c r="AR141" s="61">
        <f t="shared" si="37"/>
        <v>0</v>
      </c>
      <c r="AS141" s="61">
        <f t="shared" si="37"/>
        <v>0</v>
      </c>
      <c r="AT141" s="61">
        <f t="shared" si="37"/>
        <v>0</v>
      </c>
      <c r="AU141" s="61">
        <f t="shared" si="37"/>
        <v>0</v>
      </c>
      <c r="AV141" s="61">
        <f t="shared" si="37"/>
        <v>0</v>
      </c>
      <c r="AW141" s="61">
        <f t="shared" si="37"/>
        <v>0</v>
      </c>
    </row>
    <row r="142" spans="1:49" x14ac:dyDescent="0.3">
      <c r="B142" s="51" t="s">
        <v>149</v>
      </c>
      <c r="C142" s="61">
        <f>+C139-C135</f>
        <v>0</v>
      </c>
      <c r="D142" s="61">
        <f t="shared" ref="D142:AW142" si="38">+D139-D135</f>
        <v>0</v>
      </c>
      <c r="E142" s="61">
        <f t="shared" si="38"/>
        <v>-0.10000000001309672</v>
      </c>
      <c r="F142" s="61">
        <f t="shared" si="38"/>
        <v>0</v>
      </c>
      <c r="G142" s="61">
        <f t="shared" si="38"/>
        <v>0</v>
      </c>
      <c r="H142" s="61">
        <f t="shared" si="38"/>
        <v>0</v>
      </c>
      <c r="I142" s="61">
        <f t="shared" si="38"/>
        <v>0</v>
      </c>
      <c r="J142" s="61">
        <f t="shared" si="38"/>
        <v>0</v>
      </c>
      <c r="K142" s="61">
        <f t="shared" si="38"/>
        <v>0</v>
      </c>
      <c r="L142" s="61">
        <f t="shared" si="38"/>
        <v>0</v>
      </c>
      <c r="M142" s="61">
        <f t="shared" si="38"/>
        <v>0</v>
      </c>
      <c r="N142" s="61">
        <f t="shared" si="38"/>
        <v>0</v>
      </c>
      <c r="O142" s="61">
        <f t="shared" si="38"/>
        <v>0</v>
      </c>
      <c r="P142" s="61">
        <f t="shared" si="38"/>
        <v>0</v>
      </c>
      <c r="Q142" s="61">
        <f t="shared" si="38"/>
        <v>-4000.0000000000291</v>
      </c>
      <c r="R142" s="61">
        <f t="shared" si="38"/>
        <v>0</v>
      </c>
      <c r="S142" s="61">
        <f t="shared" si="38"/>
        <v>-399.89999999996508</v>
      </c>
      <c r="T142" s="61">
        <f t="shared" si="38"/>
        <v>0</v>
      </c>
      <c r="U142" s="61">
        <f t="shared" si="38"/>
        <v>0</v>
      </c>
      <c r="V142" s="62">
        <f>+V139-V135</f>
        <v>10000</v>
      </c>
      <c r="W142" s="61">
        <f t="shared" si="38"/>
        <v>0</v>
      </c>
      <c r="X142" s="61">
        <f t="shared" si="38"/>
        <v>0</v>
      </c>
      <c r="Y142" s="61">
        <f t="shared" si="38"/>
        <v>0</v>
      </c>
      <c r="Z142" s="61">
        <f t="shared" si="38"/>
        <v>0</v>
      </c>
      <c r="AA142" s="61">
        <f t="shared" si="38"/>
        <v>9.999999962747097E-2</v>
      </c>
      <c r="AB142" s="61">
        <f t="shared" si="38"/>
        <v>0</v>
      </c>
      <c r="AC142" s="61">
        <f t="shared" si="38"/>
        <v>0</v>
      </c>
      <c r="AD142" s="61">
        <f t="shared" si="38"/>
        <v>0</v>
      </c>
      <c r="AE142" s="61">
        <f t="shared" si="38"/>
        <v>0</v>
      </c>
      <c r="AF142" s="61">
        <f t="shared" si="38"/>
        <v>0</v>
      </c>
      <c r="AG142" s="61">
        <f t="shared" si="38"/>
        <v>0</v>
      </c>
      <c r="AH142" s="61">
        <f t="shared" si="38"/>
        <v>0.10000000102445483</v>
      </c>
      <c r="AI142" s="61">
        <f t="shared" si="38"/>
        <v>0.10000000055879354</v>
      </c>
      <c r="AJ142" s="61">
        <f t="shared" si="38"/>
        <v>0</v>
      </c>
      <c r="AK142" s="61">
        <f t="shared" si="38"/>
        <v>0.10000000149011612</v>
      </c>
      <c r="AL142" s="61">
        <f t="shared" si="38"/>
        <v>0.29999999888241291</v>
      </c>
      <c r="AM142" s="61">
        <f t="shared" si="38"/>
        <v>-6.9999999366700649E-2</v>
      </c>
      <c r="AN142" s="61">
        <f t="shared" si="38"/>
        <v>-9.0000001713633537E-2</v>
      </c>
      <c r="AO142" s="61">
        <f t="shared" si="38"/>
        <v>0</v>
      </c>
      <c r="AP142" s="61">
        <f t="shared" si="38"/>
        <v>0</v>
      </c>
      <c r="AQ142" s="61">
        <f t="shared" si="38"/>
        <v>0.10000000055879354</v>
      </c>
      <c r="AR142" s="61">
        <f t="shared" si="38"/>
        <v>0</v>
      </c>
      <c r="AS142" s="61">
        <f t="shared" si="38"/>
        <v>-0.19999999832361937</v>
      </c>
      <c r="AT142" s="61">
        <f t="shared" si="38"/>
        <v>9.999999962747097E-2</v>
      </c>
      <c r="AU142" s="61">
        <f t="shared" si="38"/>
        <v>0</v>
      </c>
      <c r="AV142" s="61">
        <f t="shared" si="38"/>
        <v>0</v>
      </c>
      <c r="AW142" s="61">
        <f t="shared" si="38"/>
        <v>-9.9999995902180672E-2</v>
      </c>
    </row>
    <row r="143" spans="1:49" x14ac:dyDescent="0.3">
      <c r="B143" s="28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</row>
    <row r="144" spans="1:49" x14ac:dyDescent="0.3"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59">
        <v>-10656.7</v>
      </c>
      <c r="R144" s="47"/>
      <c r="S144" s="59">
        <v>18948.5</v>
      </c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</row>
    <row r="145" spans="1:49" x14ac:dyDescent="0.3">
      <c r="B145" s="14" t="s">
        <v>271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1:49" x14ac:dyDescent="0.3"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1:49" x14ac:dyDescent="0.3"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1:49" x14ac:dyDescent="0.3">
      <c r="A148" s="17" t="s">
        <v>110</v>
      </c>
      <c r="B148" s="18" t="s">
        <v>111</v>
      </c>
      <c r="C148" s="19">
        <v>1974</v>
      </c>
      <c r="D148" s="19">
        <v>1975</v>
      </c>
      <c r="E148" s="19">
        <v>1976</v>
      </c>
      <c r="F148" s="19">
        <v>1977</v>
      </c>
      <c r="G148" s="19">
        <v>1978</v>
      </c>
      <c r="H148" s="19">
        <v>1979</v>
      </c>
      <c r="I148" s="19">
        <v>1980</v>
      </c>
      <c r="J148" s="19">
        <v>1981</v>
      </c>
      <c r="K148" s="19">
        <v>1982</v>
      </c>
      <c r="L148" s="19">
        <v>1983</v>
      </c>
      <c r="M148" s="19">
        <v>1984</v>
      </c>
      <c r="N148" s="19">
        <v>1985</v>
      </c>
      <c r="O148" s="19">
        <v>1986</v>
      </c>
      <c r="P148" s="19">
        <v>1987</v>
      </c>
      <c r="Q148" s="19">
        <v>1988</v>
      </c>
      <c r="R148" s="19">
        <v>1989</v>
      </c>
      <c r="S148" s="19">
        <v>1990</v>
      </c>
      <c r="T148" s="19">
        <v>1991</v>
      </c>
      <c r="U148" s="19">
        <v>1992</v>
      </c>
      <c r="V148" s="19">
        <v>1993</v>
      </c>
      <c r="W148" s="19">
        <v>1994</v>
      </c>
      <c r="X148" s="19">
        <v>1995</v>
      </c>
      <c r="Y148" s="19">
        <v>1996</v>
      </c>
      <c r="Z148" s="19">
        <v>1997</v>
      </c>
      <c r="AA148" s="19">
        <v>1998</v>
      </c>
      <c r="AB148" s="19">
        <v>1999</v>
      </c>
      <c r="AC148" s="19">
        <v>2000</v>
      </c>
      <c r="AD148" s="19">
        <v>2001</v>
      </c>
      <c r="AE148" s="19">
        <v>2002</v>
      </c>
      <c r="AF148" s="19">
        <v>2003</v>
      </c>
      <c r="AG148" s="19">
        <v>2004</v>
      </c>
      <c r="AH148" s="19">
        <v>2005</v>
      </c>
      <c r="AI148" s="19">
        <v>2006</v>
      </c>
      <c r="AJ148" s="19">
        <v>2007</v>
      </c>
      <c r="AK148" s="19">
        <v>2008</v>
      </c>
      <c r="AL148" s="19">
        <v>2009</v>
      </c>
      <c r="AM148" s="19">
        <v>2010</v>
      </c>
      <c r="AN148" s="19">
        <v>2011</v>
      </c>
      <c r="AO148" s="19">
        <v>2012</v>
      </c>
      <c r="AP148" s="19">
        <v>2013</v>
      </c>
      <c r="AQ148" s="19">
        <v>2014</v>
      </c>
      <c r="AR148" s="19">
        <v>2015</v>
      </c>
      <c r="AS148" s="19">
        <v>2016</v>
      </c>
      <c r="AT148" s="19">
        <v>2017</v>
      </c>
      <c r="AU148" s="19">
        <v>2018</v>
      </c>
      <c r="AV148" s="19">
        <v>2019</v>
      </c>
      <c r="AW148" s="19">
        <v>2020</v>
      </c>
    </row>
    <row r="149" spans="1:49" x14ac:dyDescent="0.3">
      <c r="A149" s="11" t="s">
        <v>272</v>
      </c>
      <c r="B149" s="21" t="s">
        <v>273</v>
      </c>
      <c r="C149" s="15">
        <v>6862.2</v>
      </c>
      <c r="D149" s="15">
        <v>8672.1</v>
      </c>
      <c r="E149" s="15">
        <v>11592</v>
      </c>
      <c r="F149" s="15">
        <v>14422.6</v>
      </c>
      <c r="G149" s="15">
        <v>18102.5</v>
      </c>
      <c r="H149" s="15">
        <v>21978.7</v>
      </c>
      <c r="I149" s="15">
        <v>26356.6</v>
      </c>
      <c r="J149" s="15">
        <v>31273.1</v>
      </c>
      <c r="K149" s="15">
        <v>37116.300000000003</v>
      </c>
      <c r="L149" s="15">
        <v>44874.7</v>
      </c>
      <c r="M149" s="15">
        <v>52971.7</v>
      </c>
      <c r="N149" s="15">
        <v>57619</v>
      </c>
      <c r="O149" s="15">
        <v>67799</v>
      </c>
      <c r="P149" s="15">
        <v>63912.800000000003</v>
      </c>
      <c r="Q149" s="15">
        <v>61752.3</v>
      </c>
      <c r="R149" s="15">
        <v>73449.899999999994</v>
      </c>
      <c r="S149" s="15">
        <v>86305.600000000006</v>
      </c>
      <c r="T149" s="15">
        <v>130593.9</v>
      </c>
      <c r="U149" s="15">
        <v>167987.7</v>
      </c>
      <c r="V149" s="15">
        <v>230315.7</v>
      </c>
      <c r="W149" s="63">
        <v>289699.40000000002</v>
      </c>
      <c r="X149" s="63">
        <v>339816.7</v>
      </c>
      <c r="Y149" s="63">
        <v>394403.8</v>
      </c>
      <c r="Z149" s="63">
        <v>420629.2</v>
      </c>
      <c r="AA149" s="63">
        <v>465387.4</v>
      </c>
      <c r="AB149" s="63">
        <v>500769.8</v>
      </c>
      <c r="AC149" s="63">
        <v>532474.5</v>
      </c>
      <c r="AD149" s="63">
        <v>583286.1</v>
      </c>
      <c r="AE149" s="63">
        <v>691023.4</v>
      </c>
      <c r="AF149" s="63">
        <v>734025.5</v>
      </c>
      <c r="AG149" s="63">
        <v>811270.7</v>
      </c>
      <c r="AH149" s="63">
        <v>883612.5</v>
      </c>
      <c r="AI149" s="63">
        <v>1083410.7</v>
      </c>
      <c r="AJ149" s="63">
        <v>1288415</v>
      </c>
      <c r="AK149" s="63">
        <v>1587553.7</v>
      </c>
      <c r="AL149" s="63">
        <v>1837063.6</v>
      </c>
      <c r="AM149" s="63">
        <v>2246758.6</v>
      </c>
      <c r="AN149" s="63">
        <v>2403554.1</v>
      </c>
      <c r="AO149" s="63">
        <v>2655896.1</v>
      </c>
      <c r="AP149" s="63">
        <v>2972325.3</v>
      </c>
      <c r="AQ149" s="63">
        <v>3320331.3</v>
      </c>
      <c r="AR149" s="23">
        <v>3684460.4</v>
      </c>
      <c r="AS149" s="23">
        <v>3977711.8</v>
      </c>
      <c r="AT149" s="23">
        <v>4268239.4000000004</v>
      </c>
      <c r="AU149" s="23">
        <v>4584841.5999999996</v>
      </c>
      <c r="AV149" s="11">
        <v>4881245.5</v>
      </c>
      <c r="AW149" s="23">
        <v>4791827.5630000001</v>
      </c>
    </row>
    <row r="150" spans="1:49" x14ac:dyDescent="0.3">
      <c r="A150" s="11" t="s">
        <v>274</v>
      </c>
      <c r="B150" s="21" t="s">
        <v>275</v>
      </c>
      <c r="C150" s="15">
        <v>1787.3</v>
      </c>
      <c r="D150" s="15">
        <v>2830.8</v>
      </c>
      <c r="E150" s="15">
        <v>4065.7</v>
      </c>
      <c r="F150" s="15">
        <v>4336.2</v>
      </c>
      <c r="G150" s="15">
        <v>5356</v>
      </c>
      <c r="H150" s="15">
        <v>4246.5</v>
      </c>
      <c r="I150" s="15">
        <v>3867.2</v>
      </c>
      <c r="J150" s="15">
        <v>1516.7</v>
      </c>
      <c r="K150" s="15">
        <v>1377</v>
      </c>
      <c r="L150" s="15">
        <v>2450.1999999999998</v>
      </c>
      <c r="M150" s="15">
        <v>3268</v>
      </c>
      <c r="N150" s="15">
        <v>4059</v>
      </c>
      <c r="O150" s="15">
        <v>4464.3</v>
      </c>
      <c r="P150" s="15">
        <v>4100</v>
      </c>
      <c r="Q150" s="15">
        <v>1814.6</v>
      </c>
      <c r="R150" s="15">
        <v>4022.3</v>
      </c>
      <c r="S150" s="15">
        <v>4593.1000000000004</v>
      </c>
      <c r="T150" s="15">
        <v>4126.8</v>
      </c>
      <c r="U150" s="15">
        <v>5584.2</v>
      </c>
      <c r="V150" s="15">
        <v>11220</v>
      </c>
      <c r="W150" s="63">
        <v>6665.2</v>
      </c>
      <c r="X150" s="63">
        <v>14378.4</v>
      </c>
      <c r="Y150" s="63">
        <v>14699.9</v>
      </c>
      <c r="Z150" s="63">
        <v>16318.2</v>
      </c>
      <c r="AA150" s="63">
        <v>38891.699999999997</v>
      </c>
      <c r="AB150" s="63">
        <v>58358.5</v>
      </c>
      <c r="AC150" s="63">
        <v>66480</v>
      </c>
      <c r="AD150" s="63">
        <v>52317.599999999999</v>
      </c>
      <c r="AE150" s="63">
        <v>53505.2</v>
      </c>
      <c r="AF150" s="63">
        <v>59708.1</v>
      </c>
      <c r="AG150" s="63">
        <v>58673.5</v>
      </c>
      <c r="AH150" s="63">
        <v>69622.899999999994</v>
      </c>
      <c r="AI150" s="63">
        <v>127233.1</v>
      </c>
      <c r="AJ150" s="63">
        <v>188125.2</v>
      </c>
      <c r="AK150" s="63">
        <v>250625.6</v>
      </c>
      <c r="AL150" s="63">
        <v>298521.90000000002</v>
      </c>
      <c r="AM150" s="63">
        <v>267549.2</v>
      </c>
      <c r="AN150" s="63">
        <v>293352.7</v>
      </c>
      <c r="AO150" s="63">
        <v>309581.09999999998</v>
      </c>
      <c r="AP150" s="63">
        <v>371132.1</v>
      </c>
      <c r="AQ150" s="63">
        <v>437641.9</v>
      </c>
      <c r="AR150" s="23">
        <v>512919.3</v>
      </c>
      <c r="AS150" s="23">
        <v>574497</v>
      </c>
      <c r="AT150" s="23">
        <v>557101.80000000005</v>
      </c>
      <c r="AU150" s="23">
        <v>549705.5</v>
      </c>
      <c r="AV150" s="11">
        <v>482717.5</v>
      </c>
      <c r="AW150" s="23">
        <v>381288.11499999999</v>
      </c>
    </row>
    <row r="151" spans="1:49" x14ac:dyDescent="0.3">
      <c r="A151" s="11" t="s">
        <v>276</v>
      </c>
      <c r="B151" s="21" t="s">
        <v>277</v>
      </c>
      <c r="C151" s="15">
        <v>5469.3</v>
      </c>
      <c r="D151" s="15">
        <v>7270.7</v>
      </c>
      <c r="E151" s="15">
        <v>7430.8</v>
      </c>
      <c r="F151" s="15">
        <v>9995.7999999999993</v>
      </c>
      <c r="G151" s="15">
        <v>15022</v>
      </c>
      <c r="H151" s="15">
        <v>14200.8</v>
      </c>
      <c r="I151" s="15">
        <v>14906.8</v>
      </c>
      <c r="J151" s="15">
        <v>16690.2</v>
      </c>
      <c r="K151" s="15">
        <v>18549.8</v>
      </c>
      <c r="L151" s="15">
        <v>19189.2</v>
      </c>
      <c r="M151" s="15">
        <v>26063.200000000001</v>
      </c>
      <c r="N151" s="15">
        <v>26491.1</v>
      </c>
      <c r="O151" s="15">
        <v>25167</v>
      </c>
      <c r="P151" s="15">
        <v>21129.200000000001</v>
      </c>
      <c r="Q151" s="15">
        <v>17509.8</v>
      </c>
      <c r="R151" s="15">
        <v>28966.799999999999</v>
      </c>
      <c r="S151" s="15">
        <v>35707.599999999999</v>
      </c>
      <c r="T151" s="15">
        <v>62563.6</v>
      </c>
      <c r="U151" s="15">
        <v>78134.3</v>
      </c>
      <c r="V151" s="15">
        <v>62951.6</v>
      </c>
      <c r="W151" s="63">
        <v>81171</v>
      </c>
      <c r="X151" s="63">
        <v>136786.20000000001</v>
      </c>
      <c r="Y151" s="63">
        <v>145408</v>
      </c>
      <c r="Z151" s="63">
        <v>133307.20000000001</v>
      </c>
      <c r="AA151" s="63">
        <v>146924.20000000001</v>
      </c>
      <c r="AB151" s="63">
        <v>143040.9</v>
      </c>
      <c r="AC151" s="63">
        <v>159915.29999999999</v>
      </c>
      <c r="AD151" s="63">
        <v>201582.1</v>
      </c>
      <c r="AE151" s="63">
        <v>241582.4</v>
      </c>
      <c r="AF151" s="63">
        <v>310855.3</v>
      </c>
      <c r="AG151" s="63">
        <v>404902.9</v>
      </c>
      <c r="AH151" s="63">
        <v>409931.7</v>
      </c>
      <c r="AI151" s="63">
        <v>482573.3</v>
      </c>
      <c r="AJ151" s="63">
        <v>577822.1</v>
      </c>
      <c r="AK151" s="63">
        <v>809495.7</v>
      </c>
      <c r="AL151" s="63">
        <v>1021928.7</v>
      </c>
      <c r="AM151" s="63">
        <v>1163198.5</v>
      </c>
      <c r="AN151" s="63">
        <v>1201383.2</v>
      </c>
      <c r="AO151" s="63">
        <v>1082000.1000000001</v>
      </c>
      <c r="AP151" s="63">
        <v>1370006.3</v>
      </c>
      <c r="AQ151" s="63">
        <v>1665892.2</v>
      </c>
      <c r="AR151" s="23">
        <v>1774402.4</v>
      </c>
      <c r="AS151" s="23">
        <v>1913684.3</v>
      </c>
      <c r="AT151" s="23">
        <v>1741221.2</v>
      </c>
      <c r="AU151" s="23">
        <v>1727027.7</v>
      </c>
      <c r="AV151" s="11">
        <v>1503828.9</v>
      </c>
      <c r="AW151" s="23">
        <v>1293323.4920000001</v>
      </c>
    </row>
    <row r="152" spans="1:49" x14ac:dyDescent="0.3">
      <c r="A152" s="11" t="s">
        <v>278</v>
      </c>
      <c r="B152" s="21" t="s">
        <v>279</v>
      </c>
      <c r="C152" s="15">
        <v>1844.6</v>
      </c>
      <c r="D152" s="15">
        <v>3721.8</v>
      </c>
      <c r="E152" s="15">
        <v>4522.8999999999996</v>
      </c>
      <c r="F152" s="15">
        <v>4624.1000000000004</v>
      </c>
      <c r="G152" s="15">
        <v>6827</v>
      </c>
      <c r="H152" s="15">
        <v>3989.7</v>
      </c>
      <c r="I152" s="15">
        <v>3939.1</v>
      </c>
      <c r="J152" s="15">
        <v>7088.7</v>
      </c>
      <c r="K152" s="15">
        <v>7890.4</v>
      </c>
      <c r="L152" s="15">
        <v>8071.9</v>
      </c>
      <c r="M152" s="15">
        <v>0</v>
      </c>
      <c r="N152" s="15">
        <v>0</v>
      </c>
      <c r="O152" s="15">
        <v>0</v>
      </c>
      <c r="P152" s="15">
        <v>0</v>
      </c>
      <c r="Q152" s="15">
        <v>5096.3</v>
      </c>
      <c r="R152" s="15">
        <v>5272.8</v>
      </c>
      <c r="S152" s="15">
        <v>11984.2</v>
      </c>
      <c r="T152" s="15">
        <v>11738.4</v>
      </c>
      <c r="U152" s="15">
        <v>14632.1</v>
      </c>
      <c r="V152" s="15">
        <v>16096.3</v>
      </c>
      <c r="W152" s="63">
        <v>22099.9</v>
      </c>
      <c r="X152" s="63">
        <v>31748.400000000001</v>
      </c>
      <c r="Y152" s="63">
        <v>47772.1</v>
      </c>
      <c r="Z152" s="63">
        <v>40243.599999999999</v>
      </c>
      <c r="AA152" s="63">
        <v>52004.1</v>
      </c>
      <c r="AB152" s="63">
        <v>52978.5</v>
      </c>
      <c r="AC152" s="63">
        <v>70411.199999999997</v>
      </c>
      <c r="AD152" s="63">
        <v>95555.7</v>
      </c>
      <c r="AE152" s="63">
        <v>94710.6</v>
      </c>
      <c r="AF152" s="63">
        <v>132866.5</v>
      </c>
      <c r="AG152" s="63">
        <v>172074.9</v>
      </c>
      <c r="AH152" s="63">
        <v>271536.8</v>
      </c>
      <c r="AI152" s="63">
        <v>215348.6</v>
      </c>
      <c r="AJ152" s="63">
        <v>280310</v>
      </c>
      <c r="AK152" s="63">
        <v>367584.6</v>
      </c>
      <c r="AL152" s="63">
        <v>399871.7</v>
      </c>
      <c r="AM152" s="63">
        <v>415343.77</v>
      </c>
      <c r="AN152" s="63">
        <v>458137.8</v>
      </c>
      <c r="AO152" s="63">
        <v>642267.19999999995</v>
      </c>
      <c r="AP152" s="63">
        <v>661594.69999999995</v>
      </c>
      <c r="AQ152" s="63">
        <v>654759.4</v>
      </c>
      <c r="AR152" s="23">
        <v>649499.6</v>
      </c>
      <c r="AS152" s="23">
        <v>596650</v>
      </c>
      <c r="AT152" s="23">
        <v>584506.6</v>
      </c>
      <c r="AU152" s="23">
        <v>778224.6</v>
      </c>
      <c r="AV152" s="11">
        <v>564942</v>
      </c>
      <c r="AW152" s="23">
        <v>272295.57429999998</v>
      </c>
    </row>
    <row r="153" spans="1:49" x14ac:dyDescent="0.3">
      <c r="A153" s="11" t="s">
        <v>280</v>
      </c>
      <c r="B153" s="21" t="s">
        <v>3</v>
      </c>
      <c r="C153" s="15">
        <v>881.9</v>
      </c>
      <c r="D153" s="15">
        <v>1343.2</v>
      </c>
      <c r="E153" s="15">
        <v>3586.5</v>
      </c>
      <c r="F153" s="15">
        <v>4868.2</v>
      </c>
      <c r="G153" s="64">
        <v>5058.7</v>
      </c>
      <c r="H153" s="15">
        <v>5681.8</v>
      </c>
      <c r="I153" s="15">
        <v>5527.7</v>
      </c>
      <c r="J153" s="15">
        <v>6164.4</v>
      </c>
      <c r="K153" s="15">
        <v>6190.6</v>
      </c>
      <c r="L153" s="15">
        <v>5364.3</v>
      </c>
      <c r="M153" s="15">
        <v>4595.3</v>
      </c>
      <c r="N153" s="15">
        <v>3968.1</v>
      </c>
      <c r="O153" s="15">
        <v>3151.4</v>
      </c>
      <c r="P153" s="15">
        <v>2794.2</v>
      </c>
      <c r="Q153" s="15">
        <v>3247.4</v>
      </c>
      <c r="R153" s="15">
        <v>1173.3</v>
      </c>
      <c r="S153" s="15">
        <v>2379.6</v>
      </c>
      <c r="T153" s="15">
        <v>9796.5</v>
      </c>
      <c r="U153" s="15">
        <v>8745.9</v>
      </c>
      <c r="V153" s="15">
        <v>2256.6</v>
      </c>
      <c r="W153" s="63">
        <v>11532.9</v>
      </c>
      <c r="X153" s="63">
        <v>19519</v>
      </c>
      <c r="Y153" s="63">
        <v>36594.400000000001</v>
      </c>
      <c r="Z153" s="63">
        <v>26120.7</v>
      </c>
      <c r="AA153" s="63">
        <v>17259.400000000001</v>
      </c>
      <c r="AB153" s="63">
        <v>22915.4</v>
      </c>
      <c r="AC153" s="63">
        <v>15751.6</v>
      </c>
      <c r="AD153" s="63">
        <v>27834</v>
      </c>
      <c r="AE153" s="63">
        <v>25502.799999999999</v>
      </c>
      <c r="AF153" s="63">
        <v>21816.400000000001</v>
      </c>
      <c r="AG153" s="63">
        <v>23119.8</v>
      </c>
      <c r="AH153" s="63">
        <v>53380</v>
      </c>
      <c r="AI153" s="63">
        <v>56955.9</v>
      </c>
      <c r="AJ153" s="63">
        <v>122211.9</v>
      </c>
      <c r="AK153" s="63">
        <v>202526.6</v>
      </c>
      <c r="AL153" s="63">
        <v>244821.2</v>
      </c>
      <c r="AM153" s="63">
        <v>226285.1</v>
      </c>
      <c r="AN153" s="63">
        <v>232983.7</v>
      </c>
      <c r="AO153" s="63">
        <v>255797.7</v>
      </c>
      <c r="AP153" s="63">
        <v>262607.40000000002</v>
      </c>
      <c r="AQ153" s="63">
        <v>309105.8</v>
      </c>
      <c r="AR153" s="23">
        <v>375131.4</v>
      </c>
      <c r="AS153" s="23">
        <v>409527.6</v>
      </c>
      <c r="AT153" s="23">
        <v>478656.1</v>
      </c>
      <c r="AU153" s="23">
        <v>496604.5</v>
      </c>
      <c r="AV153" s="11">
        <v>358134.3</v>
      </c>
      <c r="AW153" s="23">
        <v>271828.04450000002</v>
      </c>
    </row>
    <row r="154" spans="1:49" x14ac:dyDescent="0.3">
      <c r="A154" s="11" t="s">
        <v>281</v>
      </c>
      <c r="B154" s="21" t="s">
        <v>282</v>
      </c>
      <c r="C154" s="15">
        <f>60.7+58.4</f>
        <v>119.1</v>
      </c>
      <c r="D154" s="15">
        <f>59.8+76.6</f>
        <v>136.39999999999998</v>
      </c>
      <c r="E154" s="15">
        <f>38.7+121.5</f>
        <v>160.19999999999999</v>
      </c>
      <c r="F154" s="15">
        <f>33.1+153.4</f>
        <v>186.5</v>
      </c>
      <c r="G154" s="15">
        <f>55.6+167.9</f>
        <v>223.5</v>
      </c>
      <c r="H154" s="15">
        <f>70+207.1</f>
        <v>277.10000000000002</v>
      </c>
      <c r="I154" s="15">
        <f>84.2+199.2</f>
        <v>283.39999999999998</v>
      </c>
      <c r="J154" s="15">
        <f>98.3+213.5</f>
        <v>311.8</v>
      </c>
      <c r="K154" s="15">
        <f>128.4+235.1</f>
        <v>363.5</v>
      </c>
      <c r="L154" s="15">
        <f>141.7+227</f>
        <v>368.7</v>
      </c>
      <c r="M154" s="15">
        <f>207.9+377.1</f>
        <v>585</v>
      </c>
      <c r="N154" s="15">
        <v>628.20000000000005</v>
      </c>
      <c r="O154" s="15">
        <v>751.6</v>
      </c>
      <c r="P154" s="15">
        <v>946</v>
      </c>
      <c r="Q154" s="15">
        <v>2322</v>
      </c>
      <c r="R154" s="15">
        <v>2911</v>
      </c>
      <c r="S154" s="15">
        <v>906.5</v>
      </c>
      <c r="T154" s="15">
        <v>-3040.6</v>
      </c>
      <c r="U154" s="15">
        <v>2889.5</v>
      </c>
      <c r="V154" s="15">
        <v>1294.7</v>
      </c>
      <c r="W154" s="63">
        <v>-3623.3</v>
      </c>
      <c r="X154" s="63">
        <v>-422.7</v>
      </c>
      <c r="Y154" s="63">
        <v>569</v>
      </c>
      <c r="Z154" s="63">
        <v>1500.8</v>
      </c>
      <c r="AA154" s="63">
        <v>8287.2999999999993</v>
      </c>
      <c r="AB154" s="63">
        <v>11735.4</v>
      </c>
      <c r="AC154" s="63">
        <v>7596</v>
      </c>
      <c r="AD154" s="63">
        <v>4887.1000000000004</v>
      </c>
      <c r="AE154" s="63">
        <v>4984.8</v>
      </c>
      <c r="AF154" s="63">
        <v>5892.8</v>
      </c>
      <c r="AG154" s="63">
        <v>6860.8</v>
      </c>
      <c r="AH154" s="63">
        <v>3556.4</v>
      </c>
      <c r="AI154" s="63">
        <v>3936.3</v>
      </c>
      <c r="AJ154" s="63">
        <v>5240.2</v>
      </c>
      <c r="AK154" s="63">
        <v>10557</v>
      </c>
      <c r="AL154" s="63">
        <v>9212.1</v>
      </c>
      <c r="AM154" s="63">
        <v>31787.200000000001</v>
      </c>
      <c r="AN154" s="63">
        <v>30895.3</v>
      </c>
      <c r="AO154" s="63">
        <v>46869.9</v>
      </c>
      <c r="AP154" s="63">
        <v>53228.6</v>
      </c>
      <c r="AQ154" s="63">
        <v>58961.599999999999</v>
      </c>
      <c r="AR154" s="23">
        <v>65846.8</v>
      </c>
      <c r="AS154" s="23">
        <v>72260.3</v>
      </c>
      <c r="AT154" s="23">
        <v>68232.600000000006</v>
      </c>
      <c r="AU154" s="23">
        <v>74864.800000000003</v>
      </c>
      <c r="AV154" s="11">
        <v>77314.3</v>
      </c>
      <c r="AW154" s="23">
        <v>81014.970530000006</v>
      </c>
    </row>
    <row r="155" spans="1:49" x14ac:dyDescent="0.3">
      <c r="A155" s="11" t="s">
        <v>283</v>
      </c>
      <c r="B155" s="65" t="s">
        <v>284</v>
      </c>
      <c r="C155" s="66">
        <f t="shared" ref="C155:V155" si="39">SUM(C149:C154)</f>
        <v>16964.399999999998</v>
      </c>
      <c r="D155" s="66">
        <f t="shared" si="39"/>
        <v>23975.000000000004</v>
      </c>
      <c r="E155" s="66">
        <f t="shared" si="39"/>
        <v>31358.100000000002</v>
      </c>
      <c r="F155" s="66">
        <f t="shared" si="39"/>
        <v>38433.399999999994</v>
      </c>
      <c r="G155" s="67">
        <f>SUM(G149:G154)</f>
        <v>50589.7</v>
      </c>
      <c r="H155" s="66">
        <f t="shared" si="39"/>
        <v>50374.6</v>
      </c>
      <c r="I155" s="66">
        <f t="shared" si="39"/>
        <v>54880.799999999996</v>
      </c>
      <c r="J155" s="66">
        <f t="shared" si="39"/>
        <v>63044.9</v>
      </c>
      <c r="K155" s="66">
        <f t="shared" si="39"/>
        <v>71487.600000000006</v>
      </c>
      <c r="L155" s="66">
        <f t="shared" si="39"/>
        <v>80318.999999999985</v>
      </c>
      <c r="M155" s="66">
        <f t="shared" si="39"/>
        <v>87483.199999999997</v>
      </c>
      <c r="N155" s="66">
        <f t="shared" si="39"/>
        <v>92765.400000000009</v>
      </c>
      <c r="O155" s="66">
        <f t="shared" si="39"/>
        <v>101333.3</v>
      </c>
      <c r="P155" s="66">
        <f t="shared" si="39"/>
        <v>92882.2</v>
      </c>
      <c r="Q155" s="66">
        <f t="shared" si="39"/>
        <v>91742.399999999994</v>
      </c>
      <c r="R155" s="66">
        <f t="shared" si="39"/>
        <v>115796.1</v>
      </c>
      <c r="S155" s="66">
        <f t="shared" si="39"/>
        <v>141876.60000000003</v>
      </c>
      <c r="T155" s="66">
        <f>SUM(T149:T154)</f>
        <v>215778.59999999998</v>
      </c>
      <c r="U155" s="66">
        <f t="shared" si="39"/>
        <v>277973.7</v>
      </c>
      <c r="V155" s="66">
        <f t="shared" si="39"/>
        <v>324134.89999999997</v>
      </c>
      <c r="W155" s="66">
        <f>SUM(W149:W154)</f>
        <v>407545.10000000009</v>
      </c>
      <c r="X155" s="66">
        <f t="shared" ref="X155:AW155" si="40">SUM(X149:X154)</f>
        <v>541826.00000000012</v>
      </c>
      <c r="Y155" s="66">
        <f t="shared" si="40"/>
        <v>639447.19999999995</v>
      </c>
      <c r="Z155" s="66">
        <f t="shared" si="40"/>
        <v>638119.70000000007</v>
      </c>
      <c r="AA155" s="66">
        <f t="shared" si="40"/>
        <v>728754.10000000009</v>
      </c>
      <c r="AB155" s="66">
        <f t="shared" si="40"/>
        <v>789798.50000000012</v>
      </c>
      <c r="AC155" s="66">
        <f t="shared" si="40"/>
        <v>852628.6</v>
      </c>
      <c r="AD155" s="66">
        <f t="shared" si="40"/>
        <v>965462.59999999986</v>
      </c>
      <c r="AE155" s="66">
        <f t="shared" si="40"/>
        <v>1111309.2000000002</v>
      </c>
      <c r="AF155" s="66">
        <f t="shared" si="40"/>
        <v>1265164.5999999999</v>
      </c>
      <c r="AG155" s="66">
        <f t="shared" si="40"/>
        <v>1476902.6</v>
      </c>
      <c r="AH155" s="66">
        <f t="shared" si="40"/>
        <v>1691640.3</v>
      </c>
      <c r="AI155" s="66">
        <f t="shared" si="40"/>
        <v>1969457.9000000001</v>
      </c>
      <c r="AJ155" s="66">
        <f t="shared" si="40"/>
        <v>2462124.4</v>
      </c>
      <c r="AK155" s="66">
        <f t="shared" si="40"/>
        <v>3228343.2</v>
      </c>
      <c r="AL155" s="66">
        <f t="shared" si="40"/>
        <v>3811419.2000000007</v>
      </c>
      <c r="AM155" s="66">
        <f t="shared" si="40"/>
        <v>4350922.37</v>
      </c>
      <c r="AN155" s="66">
        <f t="shared" si="40"/>
        <v>4620306.8</v>
      </c>
      <c r="AO155" s="66">
        <f t="shared" si="40"/>
        <v>4992412.1000000006</v>
      </c>
      <c r="AP155" s="66">
        <f t="shared" si="40"/>
        <v>5690894.4000000004</v>
      </c>
      <c r="AQ155" s="66">
        <f t="shared" si="40"/>
        <v>6446692.1999999993</v>
      </c>
      <c r="AR155" s="68">
        <f t="shared" si="40"/>
        <v>7062259.8999999994</v>
      </c>
      <c r="AS155" s="68">
        <f t="shared" si="40"/>
        <v>7544330.9999999991</v>
      </c>
      <c r="AT155" s="68">
        <f t="shared" si="40"/>
        <v>7697957.6999999993</v>
      </c>
      <c r="AU155" s="68">
        <f t="shared" si="40"/>
        <v>8211268.6999999993</v>
      </c>
      <c r="AV155" s="68">
        <f t="shared" si="40"/>
        <v>7868182.5</v>
      </c>
      <c r="AW155" s="68">
        <f t="shared" si="40"/>
        <v>7091577.7593299998</v>
      </c>
    </row>
    <row r="156" spans="1:49" x14ac:dyDescent="0.3">
      <c r="A156" s="11" t="s">
        <v>285</v>
      </c>
      <c r="B156" s="69" t="s">
        <v>286</v>
      </c>
      <c r="C156" s="15">
        <v>5110.8</v>
      </c>
      <c r="D156" s="15">
        <v>3862.6</v>
      </c>
      <c r="E156" s="15">
        <v>568.4</v>
      </c>
      <c r="F156" s="15">
        <v>2380.6</v>
      </c>
      <c r="G156" s="15">
        <v>3832</v>
      </c>
      <c r="H156" s="15">
        <v>4056.7</v>
      </c>
      <c r="I156" s="15">
        <v>8631.2000000000007</v>
      </c>
      <c r="J156" s="15">
        <v>7790.8</v>
      </c>
      <c r="K156" s="15">
        <v>5854.8</v>
      </c>
      <c r="L156" s="15">
        <v>7500</v>
      </c>
      <c r="M156" s="15">
        <v>5049.3</v>
      </c>
      <c r="N156" s="15">
        <v>4000</v>
      </c>
      <c r="O156" s="15">
        <v>-2000</v>
      </c>
      <c r="P156" s="15">
        <v>1000</v>
      </c>
      <c r="Q156" s="15">
        <v>6296.8</v>
      </c>
      <c r="R156" s="15">
        <v>12969.9</v>
      </c>
      <c r="S156" s="15">
        <v>18340.400000000001</v>
      </c>
      <c r="T156" s="15">
        <v>50955.3</v>
      </c>
      <c r="U156" s="15">
        <v>41837.4</v>
      </c>
      <c r="V156" s="15">
        <v>12068.1</v>
      </c>
      <c r="W156" s="63">
        <v>60396.1</v>
      </c>
      <c r="X156" s="63">
        <v>91205.4</v>
      </c>
      <c r="Y156" s="63">
        <v>5194.3</v>
      </c>
      <c r="Z156" s="63">
        <v>9339.2999999999993</v>
      </c>
      <c r="AA156" s="63">
        <v>45201.3</v>
      </c>
      <c r="AB156" s="63">
        <v>60152.800000000003</v>
      </c>
      <c r="AC156" s="63">
        <v>119032.4</v>
      </c>
      <c r="AD156" s="63">
        <v>169139.4</v>
      </c>
      <c r="AE156" s="63">
        <v>275073.09999999998</v>
      </c>
      <c r="AF156" s="63">
        <v>328424.5</v>
      </c>
      <c r="AG156" s="63">
        <v>568511.4</v>
      </c>
      <c r="AH156" s="63">
        <v>702212.6</v>
      </c>
      <c r="AI156" s="63">
        <v>595524.80000000005</v>
      </c>
      <c r="AJ156" s="63">
        <v>761767</v>
      </c>
      <c r="AK156" s="63">
        <v>896307.4</v>
      </c>
      <c r="AL156" s="63">
        <v>861238.3</v>
      </c>
      <c r="AM156" s="63">
        <v>617217.69999999995</v>
      </c>
      <c r="AN156" s="63">
        <v>931535.1</v>
      </c>
      <c r="AO156" s="63">
        <v>1354987.5</v>
      </c>
      <c r="AP156" s="63">
        <v>1532737.4</v>
      </c>
      <c r="AQ156" s="63">
        <v>1401697.9</v>
      </c>
      <c r="AR156" s="23">
        <v>1424541.1</v>
      </c>
      <c r="AS156" s="23">
        <v>1349202.9</v>
      </c>
      <c r="AT156" s="23">
        <v>1465243.6</v>
      </c>
      <c r="AU156" s="23">
        <v>1388104</v>
      </c>
      <c r="AV156" s="11">
        <v>1294144</v>
      </c>
      <c r="AW156" s="23">
        <v>602384.5</v>
      </c>
    </row>
    <row r="157" spans="1:49" x14ac:dyDescent="0.3">
      <c r="A157" s="11" t="s">
        <v>287</v>
      </c>
      <c r="B157" s="24" t="s">
        <v>288</v>
      </c>
      <c r="C157" s="66">
        <f t="shared" ref="C157:V157" si="41">+C156+C155</f>
        <v>22075.199999999997</v>
      </c>
      <c r="D157" s="66">
        <f t="shared" si="41"/>
        <v>27837.600000000002</v>
      </c>
      <c r="E157" s="66">
        <f t="shared" si="41"/>
        <v>31926.500000000004</v>
      </c>
      <c r="F157" s="66">
        <f t="shared" si="41"/>
        <v>40813.999999999993</v>
      </c>
      <c r="G157" s="66">
        <f>+G156+G155</f>
        <v>54421.7</v>
      </c>
      <c r="H157" s="66">
        <f t="shared" si="41"/>
        <v>54431.299999999996</v>
      </c>
      <c r="I157" s="66">
        <f t="shared" si="41"/>
        <v>63512</v>
      </c>
      <c r="J157" s="66">
        <f t="shared" si="41"/>
        <v>70835.7</v>
      </c>
      <c r="K157" s="66">
        <f t="shared" si="41"/>
        <v>77342.400000000009</v>
      </c>
      <c r="L157" s="66">
        <f t="shared" si="41"/>
        <v>87818.999999999985</v>
      </c>
      <c r="M157" s="66">
        <f t="shared" si="41"/>
        <v>92532.5</v>
      </c>
      <c r="N157" s="66">
        <f t="shared" si="41"/>
        <v>96765.400000000009</v>
      </c>
      <c r="O157" s="66">
        <f t="shared" si="41"/>
        <v>99333.3</v>
      </c>
      <c r="P157" s="66">
        <f t="shared" si="41"/>
        <v>93882.2</v>
      </c>
      <c r="Q157" s="66">
        <f t="shared" si="41"/>
        <v>98039.2</v>
      </c>
      <c r="R157" s="66">
        <f t="shared" si="41"/>
        <v>128766</v>
      </c>
      <c r="S157" s="66">
        <f t="shared" si="41"/>
        <v>160217.00000000003</v>
      </c>
      <c r="T157" s="66">
        <f>+T156+T155</f>
        <v>266733.89999999997</v>
      </c>
      <c r="U157" s="66">
        <f t="shared" si="41"/>
        <v>319811.10000000003</v>
      </c>
      <c r="V157" s="66">
        <f t="shared" si="41"/>
        <v>336202.99999999994</v>
      </c>
      <c r="W157" s="66">
        <f>+W156+W155</f>
        <v>467941.20000000007</v>
      </c>
      <c r="X157" s="66">
        <f t="shared" ref="X157:AW157" si="42">+X156+X155</f>
        <v>633031.40000000014</v>
      </c>
      <c r="Y157" s="66">
        <f t="shared" si="42"/>
        <v>644641.5</v>
      </c>
      <c r="Z157" s="66">
        <f t="shared" si="42"/>
        <v>647459.00000000012</v>
      </c>
      <c r="AA157" s="66">
        <f t="shared" si="42"/>
        <v>773955.40000000014</v>
      </c>
      <c r="AB157" s="66">
        <f t="shared" si="42"/>
        <v>849951.30000000016</v>
      </c>
      <c r="AC157" s="66">
        <f t="shared" si="42"/>
        <v>971661</v>
      </c>
      <c r="AD157" s="66">
        <f t="shared" si="42"/>
        <v>1134601.9999999998</v>
      </c>
      <c r="AE157" s="66">
        <f t="shared" si="42"/>
        <v>1386382.3000000003</v>
      </c>
      <c r="AF157" s="66">
        <f t="shared" si="42"/>
        <v>1593589.0999999999</v>
      </c>
      <c r="AG157" s="66">
        <f t="shared" si="42"/>
        <v>2045414</v>
      </c>
      <c r="AH157" s="66">
        <f t="shared" si="42"/>
        <v>2393852.9</v>
      </c>
      <c r="AI157" s="66">
        <f t="shared" si="42"/>
        <v>2564982.7000000002</v>
      </c>
      <c r="AJ157" s="66">
        <f t="shared" si="42"/>
        <v>3223891.4</v>
      </c>
      <c r="AK157" s="66">
        <f t="shared" si="42"/>
        <v>4124650.6</v>
      </c>
      <c r="AL157" s="66">
        <f t="shared" si="42"/>
        <v>4672657.5000000009</v>
      </c>
      <c r="AM157" s="66">
        <f t="shared" si="42"/>
        <v>4968140.07</v>
      </c>
      <c r="AN157" s="66">
        <f t="shared" si="42"/>
        <v>5551841.8999999994</v>
      </c>
      <c r="AO157" s="66">
        <f t="shared" si="42"/>
        <v>6347399.6000000006</v>
      </c>
      <c r="AP157" s="66">
        <f t="shared" si="42"/>
        <v>7223631.8000000007</v>
      </c>
      <c r="AQ157" s="66">
        <f t="shared" si="42"/>
        <v>7848390.0999999996</v>
      </c>
      <c r="AR157" s="68">
        <f t="shared" si="42"/>
        <v>8486801</v>
      </c>
      <c r="AS157" s="68">
        <f t="shared" si="42"/>
        <v>8893533.8999999985</v>
      </c>
      <c r="AT157" s="68">
        <f t="shared" si="42"/>
        <v>9163201.2999999989</v>
      </c>
      <c r="AU157" s="68">
        <f t="shared" si="42"/>
        <v>9599372.6999999993</v>
      </c>
      <c r="AV157" s="68">
        <f t="shared" si="42"/>
        <v>9162326.5</v>
      </c>
      <c r="AW157" s="68">
        <f t="shared" si="42"/>
        <v>7693962.2593299998</v>
      </c>
    </row>
    <row r="158" spans="1:49" x14ac:dyDescent="0.3">
      <c r="B158" s="27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8"/>
      <c r="AS158" s="68"/>
      <c r="AT158" s="68"/>
      <c r="AU158" s="68"/>
      <c r="AW158" s="68"/>
    </row>
    <row r="159" spans="1:49" x14ac:dyDescent="0.3">
      <c r="B159" s="51" t="s">
        <v>149</v>
      </c>
      <c r="C159" s="70">
        <f t="shared" ref="C159:AW160" si="43">+C155-C136</f>
        <v>0</v>
      </c>
      <c r="D159" s="70">
        <f t="shared" si="43"/>
        <v>0</v>
      </c>
      <c r="E159" s="70">
        <f t="shared" si="43"/>
        <v>0</v>
      </c>
      <c r="F159" s="70">
        <f t="shared" si="43"/>
        <v>0</v>
      </c>
      <c r="G159" s="71">
        <f t="shared" si="43"/>
        <v>-200</v>
      </c>
      <c r="H159" s="70">
        <f t="shared" si="43"/>
        <v>0</v>
      </c>
      <c r="I159" s="70">
        <f t="shared" si="43"/>
        <v>0</v>
      </c>
      <c r="J159" s="70">
        <f t="shared" si="43"/>
        <v>0</v>
      </c>
      <c r="K159" s="70">
        <f t="shared" si="43"/>
        <v>0</v>
      </c>
      <c r="L159" s="70">
        <f t="shared" si="43"/>
        <v>0</v>
      </c>
      <c r="M159" s="70">
        <f t="shared" si="43"/>
        <v>1</v>
      </c>
      <c r="N159" s="70">
        <f t="shared" si="43"/>
        <v>0</v>
      </c>
      <c r="O159" s="70">
        <f t="shared" si="43"/>
        <v>0</v>
      </c>
      <c r="P159" s="70">
        <f t="shared" si="43"/>
        <v>2</v>
      </c>
      <c r="Q159" s="70">
        <f t="shared" si="43"/>
        <v>-1</v>
      </c>
      <c r="R159" s="70">
        <f t="shared" si="43"/>
        <v>0</v>
      </c>
      <c r="S159" s="70">
        <f t="shared" si="43"/>
        <v>0</v>
      </c>
      <c r="T159" s="70">
        <f t="shared" si="43"/>
        <v>0</v>
      </c>
      <c r="U159" s="70">
        <f t="shared" si="43"/>
        <v>0</v>
      </c>
      <c r="V159" s="70">
        <f t="shared" si="43"/>
        <v>0</v>
      </c>
      <c r="W159" s="70">
        <f t="shared" si="43"/>
        <v>0</v>
      </c>
      <c r="X159" s="70">
        <f t="shared" si="43"/>
        <v>0</v>
      </c>
      <c r="Y159" s="70">
        <f t="shared" si="43"/>
        <v>9.9999999976716936E-2</v>
      </c>
      <c r="Z159" s="70">
        <f t="shared" si="43"/>
        <v>0</v>
      </c>
      <c r="AA159" s="70">
        <f t="shared" si="43"/>
        <v>0</v>
      </c>
      <c r="AB159" s="70">
        <f t="shared" si="43"/>
        <v>-9.9999999860301614E-2</v>
      </c>
      <c r="AC159" s="70">
        <f t="shared" si="43"/>
        <v>-9.9999999976716936E-2</v>
      </c>
      <c r="AD159" s="70">
        <f t="shared" si="43"/>
        <v>9.9999999860301614E-2</v>
      </c>
      <c r="AE159" s="70">
        <f t="shared" si="43"/>
        <v>-9.9999999860301614E-2</v>
      </c>
      <c r="AF159" s="70">
        <f t="shared" si="43"/>
        <v>9.9999999860301614E-2</v>
      </c>
      <c r="AG159" s="70">
        <f t="shared" si="43"/>
        <v>0</v>
      </c>
      <c r="AH159" s="70">
        <f t="shared" si="43"/>
        <v>0</v>
      </c>
      <c r="AI159" s="70">
        <f t="shared" si="43"/>
        <v>0</v>
      </c>
      <c r="AJ159" s="70">
        <f t="shared" si="43"/>
        <v>0</v>
      </c>
      <c r="AK159" s="70">
        <f t="shared" si="43"/>
        <v>0</v>
      </c>
      <c r="AL159" s="70">
        <f t="shared" si="43"/>
        <v>0.10000000055879354</v>
      </c>
      <c r="AM159" s="70">
        <f t="shared" si="43"/>
        <v>-3.0000000260770321E-2</v>
      </c>
      <c r="AN159" s="70">
        <f t="shared" si="43"/>
        <v>0</v>
      </c>
      <c r="AO159" s="70">
        <f t="shared" si="43"/>
        <v>0.10000000055879354</v>
      </c>
      <c r="AP159" s="70">
        <f t="shared" si="43"/>
        <v>0</v>
      </c>
      <c r="AQ159" s="70">
        <f t="shared" si="43"/>
        <v>0</v>
      </c>
      <c r="AR159" s="70">
        <f t="shared" si="43"/>
        <v>0</v>
      </c>
      <c r="AS159" s="70">
        <f t="shared" si="43"/>
        <v>-0.10000000055879354</v>
      </c>
      <c r="AT159" s="70">
        <f t="shared" si="43"/>
        <v>0</v>
      </c>
      <c r="AU159" s="70">
        <f t="shared" si="43"/>
        <v>0</v>
      </c>
      <c r="AV159" s="70">
        <f t="shared" si="43"/>
        <v>9.999999962747097E-2</v>
      </c>
      <c r="AW159" s="70">
        <f t="shared" si="43"/>
        <v>-4.0670000016689301E-2</v>
      </c>
    </row>
    <row r="160" spans="1:49" x14ac:dyDescent="0.3">
      <c r="B160" s="51" t="s">
        <v>149</v>
      </c>
      <c r="C160" s="72">
        <f t="shared" si="43"/>
        <v>0</v>
      </c>
      <c r="D160" s="72">
        <f t="shared" si="43"/>
        <v>-0.3000000000001819</v>
      </c>
      <c r="E160" s="72">
        <f t="shared" si="43"/>
        <v>0</v>
      </c>
      <c r="F160" s="72">
        <f t="shared" si="43"/>
        <v>0</v>
      </c>
      <c r="G160" s="72">
        <f t="shared" si="43"/>
        <v>0</v>
      </c>
      <c r="H160" s="72">
        <f t="shared" si="43"/>
        <v>0</v>
      </c>
      <c r="I160" s="72">
        <f t="shared" si="43"/>
        <v>0</v>
      </c>
      <c r="J160" s="72">
        <f t="shared" si="43"/>
        <v>0</v>
      </c>
      <c r="K160" s="72">
        <f t="shared" si="43"/>
        <v>0</v>
      </c>
      <c r="L160" s="72">
        <f t="shared" si="43"/>
        <v>0</v>
      </c>
      <c r="M160" s="72">
        <f t="shared" si="43"/>
        <v>0</v>
      </c>
      <c r="N160" s="72">
        <f t="shared" si="43"/>
        <v>0</v>
      </c>
      <c r="O160" s="72">
        <f t="shared" si="43"/>
        <v>0</v>
      </c>
      <c r="P160" s="72">
        <f t="shared" si="43"/>
        <v>0</v>
      </c>
      <c r="Q160" s="72">
        <f t="shared" si="43"/>
        <v>0</v>
      </c>
      <c r="R160" s="72">
        <f t="shared" si="43"/>
        <v>0</v>
      </c>
      <c r="S160" s="72">
        <f t="shared" si="43"/>
        <v>0</v>
      </c>
      <c r="T160" s="72">
        <f t="shared" si="43"/>
        <v>0</v>
      </c>
      <c r="U160" s="72">
        <f t="shared" si="43"/>
        <v>0</v>
      </c>
      <c r="V160" s="72">
        <f t="shared" si="43"/>
        <v>0</v>
      </c>
      <c r="W160" s="72">
        <f t="shared" si="43"/>
        <v>0</v>
      </c>
      <c r="X160" s="72">
        <f t="shared" si="43"/>
        <v>0</v>
      </c>
      <c r="Y160" s="72">
        <f t="shared" si="43"/>
        <v>0</v>
      </c>
      <c r="Z160" s="72">
        <f t="shared" si="43"/>
        <v>0</v>
      </c>
      <c r="AA160" s="72">
        <f t="shared" si="43"/>
        <v>0</v>
      </c>
      <c r="AB160" s="72">
        <f t="shared" si="43"/>
        <v>0</v>
      </c>
      <c r="AC160" s="72">
        <f t="shared" si="43"/>
        <v>0</v>
      </c>
      <c r="AD160" s="72">
        <f t="shared" si="43"/>
        <v>0</v>
      </c>
      <c r="AE160" s="72">
        <f t="shared" si="43"/>
        <v>0</v>
      </c>
      <c r="AF160" s="72">
        <f t="shared" si="43"/>
        <v>0</v>
      </c>
      <c r="AG160" s="72">
        <f t="shared" si="43"/>
        <v>0</v>
      </c>
      <c r="AH160" s="72">
        <f t="shared" si="43"/>
        <v>0</v>
      </c>
      <c r="AI160" s="72">
        <f t="shared" si="43"/>
        <v>0</v>
      </c>
      <c r="AJ160" s="72">
        <f t="shared" si="43"/>
        <v>0</v>
      </c>
      <c r="AK160" s="72">
        <f t="shared" si="43"/>
        <v>0</v>
      </c>
      <c r="AL160" s="72">
        <f t="shared" si="43"/>
        <v>0</v>
      </c>
      <c r="AM160" s="72">
        <f t="shared" si="43"/>
        <v>0</v>
      </c>
      <c r="AN160" s="72">
        <f t="shared" si="43"/>
        <v>0</v>
      </c>
      <c r="AO160" s="72">
        <f t="shared" si="43"/>
        <v>0</v>
      </c>
      <c r="AP160" s="72">
        <f t="shared" si="43"/>
        <v>0</v>
      </c>
      <c r="AQ160" s="72">
        <f t="shared" si="43"/>
        <v>0</v>
      </c>
      <c r="AR160" s="72">
        <f t="shared" si="43"/>
        <v>0</v>
      </c>
      <c r="AS160" s="72">
        <f t="shared" si="43"/>
        <v>0</v>
      </c>
      <c r="AT160" s="72">
        <f t="shared" si="43"/>
        <v>0</v>
      </c>
      <c r="AU160" s="72">
        <f t="shared" si="43"/>
        <v>0</v>
      </c>
      <c r="AV160" s="72">
        <f t="shared" si="43"/>
        <v>0</v>
      </c>
      <c r="AW160" s="72">
        <f t="shared" si="43"/>
        <v>0</v>
      </c>
    </row>
    <row r="161" spans="1:49" x14ac:dyDescent="0.3">
      <c r="L161" s="7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</row>
    <row r="162" spans="1:49" x14ac:dyDescent="0.3">
      <c r="C162" s="47"/>
      <c r="D162" s="47"/>
      <c r="E162" s="47"/>
      <c r="F162" s="47"/>
      <c r="G162" s="59">
        <v>5258.7</v>
      </c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</row>
    <row r="163" spans="1:49" x14ac:dyDescent="0.3">
      <c r="B163" s="14" t="s">
        <v>289</v>
      </c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5"/>
      <c r="T163" s="75"/>
      <c r="U163" s="75"/>
      <c r="V163" s="75"/>
      <c r="W163" s="75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</row>
    <row r="164" spans="1:49" x14ac:dyDescent="0.3"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</row>
    <row r="165" spans="1:49" x14ac:dyDescent="0.3"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</row>
    <row r="166" spans="1:49" x14ac:dyDescent="0.3">
      <c r="A166" s="17" t="s">
        <v>110</v>
      </c>
      <c r="B166" s="18" t="s">
        <v>111</v>
      </c>
      <c r="C166" s="19">
        <v>1974</v>
      </c>
      <c r="D166" s="19">
        <v>1975</v>
      </c>
      <c r="E166" s="19">
        <v>1976</v>
      </c>
      <c r="F166" s="19">
        <v>1977</v>
      </c>
      <c r="G166" s="19">
        <v>1978</v>
      </c>
      <c r="H166" s="19">
        <v>1979</v>
      </c>
      <c r="I166" s="19">
        <v>1980</v>
      </c>
      <c r="J166" s="19">
        <v>1981</v>
      </c>
      <c r="K166" s="19">
        <v>1982</v>
      </c>
      <c r="L166" s="19">
        <v>1983</v>
      </c>
      <c r="M166" s="19">
        <v>1984</v>
      </c>
      <c r="N166" s="19">
        <v>1985</v>
      </c>
      <c r="O166" s="19">
        <v>1986</v>
      </c>
      <c r="P166" s="19">
        <v>1987</v>
      </c>
      <c r="Q166" s="19">
        <v>1988</v>
      </c>
      <c r="R166" s="19">
        <v>1989</v>
      </c>
      <c r="S166" s="19">
        <v>1990</v>
      </c>
      <c r="T166" s="19">
        <v>1991</v>
      </c>
      <c r="U166" s="19">
        <v>1992</v>
      </c>
      <c r="V166" s="19">
        <v>1993</v>
      </c>
      <c r="W166" s="19">
        <v>1994</v>
      </c>
      <c r="X166" s="19">
        <v>1995</v>
      </c>
      <c r="Y166" s="19">
        <v>1996</v>
      </c>
      <c r="Z166" s="19">
        <v>1997</v>
      </c>
      <c r="AA166" s="19">
        <v>1998</v>
      </c>
      <c r="AB166" s="19">
        <v>1999</v>
      </c>
      <c r="AC166" s="19">
        <v>2000</v>
      </c>
      <c r="AD166" s="19">
        <v>2001</v>
      </c>
      <c r="AE166" s="19">
        <v>2002</v>
      </c>
      <c r="AF166" s="19">
        <v>2003</v>
      </c>
      <c r="AG166" s="19">
        <v>2004</v>
      </c>
      <c r="AH166" s="19">
        <v>2005</v>
      </c>
      <c r="AI166" s="19">
        <v>2006</v>
      </c>
      <c r="AJ166" s="19">
        <v>2007</v>
      </c>
      <c r="AK166" s="19">
        <v>2008</v>
      </c>
      <c r="AL166" s="19">
        <v>2009</v>
      </c>
      <c r="AM166" s="19">
        <v>2010</v>
      </c>
      <c r="AN166" s="19">
        <v>2011</v>
      </c>
      <c r="AO166" s="19">
        <v>2012</v>
      </c>
      <c r="AP166" s="19">
        <v>2013</v>
      </c>
      <c r="AQ166" s="19">
        <v>2014</v>
      </c>
      <c r="AR166" s="19">
        <v>2015</v>
      </c>
      <c r="AS166" s="19">
        <v>2016</v>
      </c>
      <c r="AT166" s="19">
        <v>2017</v>
      </c>
      <c r="AU166" s="19">
        <v>2018</v>
      </c>
      <c r="AV166" s="19">
        <v>2019</v>
      </c>
      <c r="AW166" s="19">
        <v>2020</v>
      </c>
    </row>
    <row r="167" spans="1:49" x14ac:dyDescent="0.3">
      <c r="A167" s="11" t="s">
        <v>290</v>
      </c>
      <c r="B167" s="24" t="s">
        <v>291</v>
      </c>
      <c r="C167" s="39">
        <f t="shared" ref="C167:AR167" si="44">+C168+C169+C172</f>
        <v>21403.1</v>
      </c>
      <c r="D167" s="39">
        <f t="shared" si="44"/>
        <v>20714.099999999999</v>
      </c>
      <c r="E167" s="39">
        <f t="shared" si="44"/>
        <v>24362.799999999999</v>
      </c>
      <c r="F167" s="39">
        <f t="shared" si="44"/>
        <v>26553.5</v>
      </c>
      <c r="G167" s="39">
        <f t="shared" si="44"/>
        <v>26689.4</v>
      </c>
      <c r="H167" s="39">
        <f t="shared" si="44"/>
        <v>39908.300000000003</v>
      </c>
      <c r="I167" s="39">
        <f t="shared" si="44"/>
        <v>55802.2</v>
      </c>
      <c r="J167" s="39">
        <f t="shared" si="44"/>
        <v>66181.8</v>
      </c>
      <c r="K167" s="39">
        <f t="shared" si="44"/>
        <v>64223.3</v>
      </c>
      <c r="L167" s="39">
        <f t="shared" si="44"/>
        <v>65343.9</v>
      </c>
      <c r="M167" s="39">
        <f t="shared" si="44"/>
        <v>67688.100000000006</v>
      </c>
      <c r="N167" s="39">
        <f t="shared" si="44"/>
        <v>68629.8</v>
      </c>
      <c r="O167" s="39">
        <f t="shared" si="44"/>
        <v>38714.199999999997</v>
      </c>
      <c r="P167" s="39">
        <f t="shared" si="44"/>
        <v>45834</v>
      </c>
      <c r="Q167" s="39">
        <f t="shared" si="44"/>
        <v>49897</v>
      </c>
      <c r="R167" s="39">
        <f t="shared" si="44"/>
        <v>78057.900000000009</v>
      </c>
      <c r="S167" s="39">
        <f t="shared" si="44"/>
        <v>129593</v>
      </c>
      <c r="T167" s="39">
        <f t="shared" si="44"/>
        <v>246532.5</v>
      </c>
      <c r="U167" s="39">
        <f t="shared" si="44"/>
        <v>266289.90000000002</v>
      </c>
      <c r="V167" s="40">
        <f t="shared" si="44"/>
        <v>252299.40000000002</v>
      </c>
      <c r="W167" s="40">
        <f t="shared" si="44"/>
        <v>342567.2</v>
      </c>
      <c r="X167" s="40">
        <f t="shared" si="44"/>
        <v>533047.1</v>
      </c>
      <c r="Y167" s="40">
        <f t="shared" si="44"/>
        <v>781687.79999999993</v>
      </c>
      <c r="Z167" s="40">
        <f t="shared" si="44"/>
        <v>837217.3</v>
      </c>
      <c r="AA167" s="40">
        <f t="shared" si="44"/>
        <v>652257.29999999993</v>
      </c>
      <c r="AB167" s="40">
        <f t="shared" si="44"/>
        <v>911556.4</v>
      </c>
      <c r="AC167" s="40">
        <f t="shared" si="44"/>
        <v>1734750.7</v>
      </c>
      <c r="AD167" s="39">
        <f t="shared" si="44"/>
        <v>1550898.4</v>
      </c>
      <c r="AE167" s="40">
        <f t="shared" si="44"/>
        <v>1605789.6</v>
      </c>
      <c r="AF167" s="40">
        <f t="shared" si="44"/>
        <v>2008951.3</v>
      </c>
      <c r="AG167" s="40">
        <f t="shared" si="44"/>
        <v>2462919.7000000002</v>
      </c>
      <c r="AH167" s="39">
        <f t="shared" si="44"/>
        <v>3569649.3</v>
      </c>
      <c r="AI167" s="40">
        <f t="shared" si="44"/>
        <v>4149706.9</v>
      </c>
      <c r="AJ167" s="40">
        <f t="shared" si="44"/>
        <v>4402231.9000000004</v>
      </c>
      <c r="AK167" s="40">
        <f t="shared" si="44"/>
        <v>5298034</v>
      </c>
      <c r="AL167" s="40">
        <f t="shared" si="44"/>
        <v>3525855</v>
      </c>
      <c r="AM167" s="39">
        <f t="shared" si="44"/>
        <v>4610102.6000000006</v>
      </c>
      <c r="AN167" s="39">
        <f t="shared" si="44"/>
        <v>5658617</v>
      </c>
      <c r="AO167" s="39">
        <f t="shared" si="44"/>
        <v>5979809.4000000004</v>
      </c>
      <c r="AP167" s="40">
        <f>+AP168+AP169+AP172</f>
        <v>5528756.7999999998</v>
      </c>
      <c r="AQ167" s="40">
        <f>+AQ168+AQ169+AQ172</f>
        <v>5206330.3000000007</v>
      </c>
      <c r="AR167" s="40">
        <f t="shared" si="44"/>
        <v>3872626.5</v>
      </c>
      <c r="AS167" s="39">
        <f>+AS168+AS169+AS172</f>
        <v>3655739.6</v>
      </c>
      <c r="AT167" s="39">
        <f>+AT168+AT169+AT172</f>
        <v>4272105.2</v>
      </c>
      <c r="AU167" s="39">
        <f>+AU168+AU169+AU172</f>
        <v>5273974.6999999993</v>
      </c>
      <c r="AV167" s="40">
        <f t="shared" ref="AV167" si="45">+AV168+AV169+AV172</f>
        <v>4656498.6999999993</v>
      </c>
      <c r="AW167" s="39">
        <f>+AW168+AW169+AW172</f>
        <v>3183349.5</v>
      </c>
    </row>
    <row r="168" spans="1:49" x14ac:dyDescent="0.3">
      <c r="A168" s="11" t="s">
        <v>292</v>
      </c>
      <c r="B168" s="21" t="s">
        <v>293</v>
      </c>
      <c r="C168" s="35">
        <v>19594</v>
      </c>
      <c r="D168" s="35">
        <v>18563</v>
      </c>
      <c r="E168" s="35">
        <v>22205</v>
      </c>
      <c r="F168" s="35">
        <v>24410</v>
      </c>
      <c r="G168" s="35">
        <v>24234</v>
      </c>
      <c r="H168" s="35">
        <v>36754</v>
      </c>
      <c r="I168" s="35">
        <v>52400</v>
      </c>
      <c r="J168" s="35">
        <v>62837</v>
      </c>
      <c r="K168" s="35">
        <v>60478</v>
      </c>
      <c r="L168" s="35">
        <v>60722</v>
      </c>
      <c r="M168" s="35">
        <v>63758</v>
      </c>
      <c r="N168" s="35">
        <v>65145.9</v>
      </c>
      <c r="O168" s="35">
        <v>35391.5</v>
      </c>
      <c r="P168" s="35">
        <v>41986.2</v>
      </c>
      <c r="Q168" s="35">
        <v>45421</v>
      </c>
      <c r="R168" s="35">
        <v>72202.8</v>
      </c>
      <c r="S168" s="35">
        <v>122652.3</v>
      </c>
      <c r="T168" s="35">
        <v>233589</v>
      </c>
      <c r="U168" s="35">
        <v>249144.6</v>
      </c>
      <c r="V168" s="35">
        <v>237419.6</v>
      </c>
      <c r="W168" s="37">
        <v>321762.2</v>
      </c>
      <c r="X168" s="37">
        <v>494864.3</v>
      </c>
      <c r="Y168" s="37">
        <v>736829</v>
      </c>
      <c r="Z168" s="37">
        <v>789381.1</v>
      </c>
      <c r="AA168" s="37">
        <v>590000</v>
      </c>
      <c r="AB168" s="37">
        <v>838916.4</v>
      </c>
      <c r="AC168" s="37">
        <v>1657217.8</v>
      </c>
      <c r="AD168" s="37">
        <v>1475025</v>
      </c>
      <c r="AE168" s="37">
        <v>1502531.1</v>
      </c>
      <c r="AF168" s="37">
        <v>1900042</v>
      </c>
      <c r="AG168" s="37">
        <v>2334525</v>
      </c>
      <c r="AH168" s="37">
        <v>3421677.9</v>
      </c>
      <c r="AI168" s="37">
        <v>3968027</v>
      </c>
      <c r="AJ168" s="37">
        <v>4214162.4000000004</v>
      </c>
      <c r="AK168" s="37">
        <v>5078994</v>
      </c>
      <c r="AL168" s="37">
        <v>3303030</v>
      </c>
      <c r="AM168" s="37">
        <v>4340600</v>
      </c>
      <c r="AN168" s="37">
        <v>5374130.7999999998</v>
      </c>
      <c r="AO168" s="37">
        <v>5687369.4000000004</v>
      </c>
      <c r="AP168" s="37">
        <v>5217099.8</v>
      </c>
      <c r="AQ168" s="37">
        <v>4917598.2</v>
      </c>
      <c r="AR168" s="37">
        <v>3537186.7</v>
      </c>
      <c r="AS168" s="23">
        <v>3277716.4</v>
      </c>
      <c r="AT168" s="23">
        <v>3928295.6</v>
      </c>
      <c r="AU168" s="23">
        <v>4889278.5999999996</v>
      </c>
      <c r="AV168" s="11">
        <v>4268941.0999999996</v>
      </c>
      <c r="AW168" s="23">
        <v>2802649.1</v>
      </c>
    </row>
    <row r="169" spans="1:49" x14ac:dyDescent="0.3">
      <c r="A169" s="11" t="s">
        <v>294</v>
      </c>
      <c r="B169" s="21" t="s">
        <v>295</v>
      </c>
      <c r="C169" s="35">
        <v>1809.1</v>
      </c>
      <c r="D169" s="35">
        <v>2151.1</v>
      </c>
      <c r="E169" s="35">
        <v>2157.8000000000002</v>
      </c>
      <c r="F169" s="35">
        <v>2143.5</v>
      </c>
      <c r="G169" s="35">
        <v>2455.4</v>
      </c>
      <c r="H169" s="35">
        <v>3154.3</v>
      </c>
      <c r="I169" s="35">
        <v>3402.2</v>
      </c>
      <c r="J169" s="35">
        <v>3344.8</v>
      </c>
      <c r="K169" s="35">
        <v>3745.3</v>
      </c>
      <c r="L169" s="35">
        <v>4621.8999999999996</v>
      </c>
      <c r="M169" s="35">
        <v>3930.1</v>
      </c>
      <c r="N169" s="35">
        <v>3483.9</v>
      </c>
      <c r="O169" s="35">
        <v>3322.7</v>
      </c>
      <c r="P169" s="35">
        <v>3847.8</v>
      </c>
      <c r="Q169" s="35">
        <v>3698.4</v>
      </c>
      <c r="R169" s="35">
        <v>5056.3</v>
      </c>
      <c r="S169" s="35">
        <v>5902.4</v>
      </c>
      <c r="T169" s="35">
        <v>11247.6</v>
      </c>
      <c r="U169" s="35">
        <v>15347.9</v>
      </c>
      <c r="V169" s="35">
        <v>12943.7</v>
      </c>
      <c r="W169" s="63">
        <v>18795.2</v>
      </c>
      <c r="X169" s="63">
        <v>36257.199999999997</v>
      </c>
      <c r="Y169" s="63">
        <v>42680.7</v>
      </c>
      <c r="Z169" s="63">
        <v>45638.3</v>
      </c>
      <c r="AA169" s="63">
        <v>57177.7</v>
      </c>
      <c r="AB169" s="63">
        <v>67238.899999999994</v>
      </c>
      <c r="AC169" s="76">
        <v>69784.200000000012</v>
      </c>
      <c r="AD169" s="76">
        <v>68271</v>
      </c>
      <c r="AE169" s="76">
        <v>94904</v>
      </c>
      <c r="AF169" s="76">
        <v>99595.799999999988</v>
      </c>
      <c r="AG169" s="76">
        <v>114673.70000000001</v>
      </c>
      <c r="AH169" s="76">
        <v>133764.4</v>
      </c>
      <c r="AI169" s="63">
        <v>163281.29999999999</v>
      </c>
      <c r="AJ169" s="63">
        <v>172041.3</v>
      </c>
      <c r="AK169" s="63">
        <v>197036.09999999998</v>
      </c>
      <c r="AL169" s="63">
        <v>189665.2</v>
      </c>
      <c r="AM169" s="63">
        <v>249711.7</v>
      </c>
      <c r="AN169" s="63">
        <v>263398</v>
      </c>
      <c r="AO169" s="63">
        <v>264605</v>
      </c>
      <c r="AP169" s="63">
        <v>286167.90000000002</v>
      </c>
      <c r="AQ169" s="63">
        <v>261811.20000000001</v>
      </c>
      <c r="AR169" s="37">
        <v>298767.8</v>
      </c>
      <c r="AS169" s="23">
        <v>323612.2</v>
      </c>
      <c r="AT169" s="23">
        <v>318559.90000000002</v>
      </c>
      <c r="AU169" s="23">
        <v>360391.6</v>
      </c>
      <c r="AV169" s="11">
        <v>354066.3</v>
      </c>
      <c r="AW169" s="23">
        <v>368909</v>
      </c>
    </row>
    <row r="170" spans="1:49" x14ac:dyDescent="0.3">
      <c r="A170" s="11" t="s">
        <v>296</v>
      </c>
      <c r="B170" s="21" t="s">
        <v>297</v>
      </c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5">
        <v>0</v>
      </c>
      <c r="U170" s="35">
        <v>0</v>
      </c>
      <c r="V170" s="35">
        <v>0</v>
      </c>
      <c r="W170" s="63">
        <v>11932.5</v>
      </c>
      <c r="X170" s="63">
        <v>16086.9</v>
      </c>
      <c r="Y170" s="63">
        <v>17160.8</v>
      </c>
      <c r="Z170" s="63">
        <v>27244.5</v>
      </c>
      <c r="AA170" s="63">
        <v>32603.8</v>
      </c>
      <c r="AB170" s="63">
        <v>41829.599999999999</v>
      </c>
      <c r="AC170" s="63">
        <v>43514.3</v>
      </c>
      <c r="AD170" s="63">
        <v>40640.9</v>
      </c>
      <c r="AE170" s="63">
        <v>56278.3</v>
      </c>
      <c r="AF170" s="63">
        <v>52038.7</v>
      </c>
      <c r="AG170" s="63">
        <v>59404.9</v>
      </c>
      <c r="AH170" s="63">
        <v>73795.199999999997</v>
      </c>
      <c r="AI170" s="63">
        <v>70780.7</v>
      </c>
      <c r="AJ170" s="63">
        <v>81300.2</v>
      </c>
      <c r="AK170" s="63">
        <v>86221.4</v>
      </c>
      <c r="AL170" s="63">
        <v>86523.4</v>
      </c>
      <c r="AM170" s="63">
        <v>91473.8</v>
      </c>
      <c r="AN170" s="63">
        <v>83579.7</v>
      </c>
      <c r="AO170" s="63">
        <v>101585.4</v>
      </c>
      <c r="AP170" s="63">
        <v>97682.5</v>
      </c>
      <c r="AQ170" s="63">
        <v>111532.8</v>
      </c>
      <c r="AR170" s="37">
        <v>113502.8</v>
      </c>
      <c r="AS170" s="23">
        <v>124483.2</v>
      </c>
      <c r="AT170" s="23">
        <v>128994.6</v>
      </c>
      <c r="AU170" s="23">
        <v>133824.20000000001</v>
      </c>
      <c r="AV170" s="11">
        <v>120844.4</v>
      </c>
      <c r="AW170" s="23">
        <v>106657.60000000001</v>
      </c>
    </row>
    <row r="171" spans="1:49" x14ac:dyDescent="0.3">
      <c r="A171" s="11" t="s">
        <v>298</v>
      </c>
      <c r="B171" s="21" t="s">
        <v>299</v>
      </c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5">
        <v>0</v>
      </c>
      <c r="U171" s="35">
        <v>0</v>
      </c>
      <c r="V171" s="35">
        <v>0</v>
      </c>
      <c r="W171" s="63">
        <v>6862.7</v>
      </c>
      <c r="X171" s="63">
        <v>20170.3</v>
      </c>
      <c r="Y171" s="63">
        <v>25519.9</v>
      </c>
      <c r="Z171" s="63">
        <v>18393.8</v>
      </c>
      <c r="AA171" s="63">
        <v>24573.9</v>
      </c>
      <c r="AB171" s="63">
        <v>25409.3</v>
      </c>
      <c r="AC171" s="76">
        <v>26269.9</v>
      </c>
      <c r="AD171" s="76">
        <v>27630.1</v>
      </c>
      <c r="AE171" s="76">
        <v>38625.699999999997</v>
      </c>
      <c r="AF171" s="76">
        <v>47557.1</v>
      </c>
      <c r="AG171" s="76">
        <v>55268.800000000003</v>
      </c>
      <c r="AH171" s="76">
        <v>59969.2</v>
      </c>
      <c r="AI171" s="63">
        <v>92500.6</v>
      </c>
      <c r="AJ171" s="63">
        <v>90741.1</v>
      </c>
      <c r="AK171" s="63">
        <v>110814.7</v>
      </c>
      <c r="AL171" s="63">
        <v>103141.8</v>
      </c>
      <c r="AM171" s="63">
        <v>158237.9</v>
      </c>
      <c r="AN171" s="63">
        <v>179818.3</v>
      </c>
      <c r="AO171" s="63">
        <v>163019.6</v>
      </c>
      <c r="AP171" s="63">
        <v>188485.4</v>
      </c>
      <c r="AQ171" s="63">
        <v>150278.39999999999</v>
      </c>
      <c r="AR171" s="37">
        <v>185265</v>
      </c>
      <c r="AS171" s="23">
        <v>199129</v>
      </c>
      <c r="AT171" s="23">
        <v>189565.3</v>
      </c>
      <c r="AU171" s="23">
        <v>226567.4</v>
      </c>
      <c r="AV171" s="11">
        <v>233221.9</v>
      </c>
      <c r="AW171" s="23">
        <v>262251.40000000002</v>
      </c>
    </row>
    <row r="172" spans="1:49" x14ac:dyDescent="0.3">
      <c r="A172" s="11" t="s">
        <v>300</v>
      </c>
      <c r="B172" s="21" t="s">
        <v>301</v>
      </c>
      <c r="C172" s="35">
        <v>0</v>
      </c>
      <c r="D172" s="35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777.6</v>
      </c>
      <c r="R172" s="35">
        <v>798.8</v>
      </c>
      <c r="S172" s="35">
        <v>1038.3</v>
      </c>
      <c r="T172" s="35">
        <v>1695.9</v>
      </c>
      <c r="U172" s="35">
        <v>1797.4</v>
      </c>
      <c r="V172" s="35">
        <v>1936.1</v>
      </c>
      <c r="W172" s="63">
        <v>2009.8</v>
      </c>
      <c r="X172" s="63">
        <v>1925.6</v>
      </c>
      <c r="Y172" s="63">
        <v>2178.1</v>
      </c>
      <c r="Z172" s="63">
        <v>2197.9</v>
      </c>
      <c r="AA172" s="63">
        <v>5079.6000000000004</v>
      </c>
      <c r="AB172" s="63">
        <v>5401.1</v>
      </c>
      <c r="AC172" s="63">
        <v>7748.7</v>
      </c>
      <c r="AD172" s="63">
        <v>7602.4</v>
      </c>
      <c r="AE172" s="63">
        <v>8354.5</v>
      </c>
      <c r="AF172" s="63">
        <v>9313.5</v>
      </c>
      <c r="AG172" s="63">
        <v>13721</v>
      </c>
      <c r="AH172" s="63">
        <v>14207</v>
      </c>
      <c r="AI172" s="63">
        <v>18398.599999999999</v>
      </c>
      <c r="AJ172" s="63">
        <v>16028.2</v>
      </c>
      <c r="AK172" s="63">
        <v>22003.9</v>
      </c>
      <c r="AL172" s="63">
        <v>33159.800000000003</v>
      </c>
      <c r="AM172" s="63">
        <v>19790.900000000001</v>
      </c>
      <c r="AN172" s="63">
        <v>21088.2</v>
      </c>
      <c r="AO172" s="63">
        <v>27835</v>
      </c>
      <c r="AP172" s="63">
        <v>25489.1</v>
      </c>
      <c r="AQ172" s="73">
        <v>26920.9</v>
      </c>
      <c r="AR172" s="37">
        <v>36672</v>
      </c>
      <c r="AS172" s="23">
        <v>54411</v>
      </c>
      <c r="AT172" s="23">
        <v>25249.7</v>
      </c>
      <c r="AU172" s="23">
        <v>24304.5</v>
      </c>
      <c r="AV172" s="11">
        <v>33491.300000000003</v>
      </c>
      <c r="AW172" s="23">
        <v>11791.4</v>
      </c>
    </row>
    <row r="173" spans="1:49" x14ac:dyDescent="0.3">
      <c r="A173" s="11" t="s">
        <v>302</v>
      </c>
      <c r="B173" s="24" t="s">
        <v>303</v>
      </c>
      <c r="C173" s="40">
        <v>0</v>
      </c>
      <c r="D173" s="40">
        <v>0</v>
      </c>
      <c r="E173" s="40">
        <v>0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>
        <v>0</v>
      </c>
      <c r="U173" s="40">
        <v>0</v>
      </c>
      <c r="V173" s="40">
        <v>0</v>
      </c>
      <c r="W173" s="40">
        <v>0</v>
      </c>
      <c r="X173" s="40">
        <v>0</v>
      </c>
      <c r="Y173" s="40">
        <v>0</v>
      </c>
      <c r="Z173" s="40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0</v>
      </c>
      <c r="AG173" s="40">
        <v>0</v>
      </c>
      <c r="AH173" s="40">
        <v>0</v>
      </c>
      <c r="AI173" s="40">
        <v>0</v>
      </c>
      <c r="AJ173" s="40">
        <v>4286.2</v>
      </c>
      <c r="AK173" s="40">
        <v>3823.3</v>
      </c>
      <c r="AL173" s="40">
        <v>5608.8</v>
      </c>
      <c r="AM173" s="40">
        <v>9624.6</v>
      </c>
      <c r="AN173" s="40">
        <v>10608.8</v>
      </c>
      <c r="AO173" s="40">
        <v>10574.9</v>
      </c>
      <c r="AP173" s="40">
        <v>12610.9</v>
      </c>
      <c r="AQ173" s="40">
        <v>16640.2</v>
      </c>
      <c r="AR173" s="40">
        <v>25649</v>
      </c>
      <c r="AS173" s="32">
        <v>24847</v>
      </c>
      <c r="AT173" s="32">
        <v>17428</v>
      </c>
      <c r="AU173" s="32">
        <v>15054.7</v>
      </c>
      <c r="AV173" s="17">
        <v>16382.3</v>
      </c>
      <c r="AW173" s="32">
        <v>15176.1</v>
      </c>
    </row>
    <row r="174" spans="1:49" x14ac:dyDescent="0.3">
      <c r="A174" s="11" t="s">
        <v>304</v>
      </c>
      <c r="B174" s="24" t="s">
        <v>305</v>
      </c>
      <c r="C174" s="35">
        <v>637.20000000000005</v>
      </c>
      <c r="D174" s="35">
        <v>327.9</v>
      </c>
      <c r="E174" s="35">
        <v>422.5</v>
      </c>
      <c r="F174" s="35">
        <v>413.3</v>
      </c>
      <c r="G174" s="35">
        <v>359.4</v>
      </c>
      <c r="H174" s="35">
        <v>715.5</v>
      </c>
      <c r="I174" s="35">
        <v>1559.9</v>
      </c>
      <c r="J174" s="35">
        <v>2265.6999999999998</v>
      </c>
      <c r="K174" s="35">
        <v>1546</v>
      </c>
      <c r="L174" s="35">
        <v>1064.3</v>
      </c>
      <c r="M174" s="35">
        <v>1079.3</v>
      </c>
      <c r="N174" s="35">
        <v>1224.5999999999999</v>
      </c>
      <c r="O174" s="35">
        <v>1011.6</v>
      </c>
      <c r="P174" s="35">
        <v>685.3</v>
      </c>
      <c r="Q174" s="35">
        <v>614.9</v>
      </c>
      <c r="R174" s="32">
        <v>1095.5999999999999</v>
      </c>
      <c r="S174" s="32">
        <v>915.7</v>
      </c>
      <c r="T174" s="32">
        <v>1808.7</v>
      </c>
      <c r="U174" s="32">
        <v>2908.3</v>
      </c>
      <c r="V174" s="56">
        <v>3943.6</v>
      </c>
      <c r="W174" s="56">
        <f t="shared" ref="W174:AR174" si="46">+W175+W176+W177</f>
        <v>5026.2</v>
      </c>
      <c r="X174" s="56">
        <f t="shared" si="46"/>
        <v>7263.2</v>
      </c>
      <c r="Y174" s="56">
        <f t="shared" si="46"/>
        <v>9992.2999999999993</v>
      </c>
      <c r="Z174" s="56">
        <f t="shared" si="46"/>
        <v>21962.400000000001</v>
      </c>
      <c r="AA174" s="56">
        <f t="shared" si="46"/>
        <v>25958</v>
      </c>
      <c r="AB174" s="56">
        <f t="shared" si="46"/>
        <v>19939.899999999998</v>
      </c>
      <c r="AC174" s="56">
        <f t="shared" si="46"/>
        <v>37382.699999999997</v>
      </c>
      <c r="AD174" s="77">
        <f t="shared" si="46"/>
        <v>64237.399999999994</v>
      </c>
      <c r="AE174" s="56">
        <f t="shared" si="46"/>
        <v>57858.799999999996</v>
      </c>
      <c r="AF174" s="56">
        <f t="shared" si="46"/>
        <v>69621.3</v>
      </c>
      <c r="AG174" s="56">
        <f t="shared" si="46"/>
        <v>78090.200000000012</v>
      </c>
      <c r="AH174" s="56">
        <f t="shared" si="46"/>
        <v>143334.9</v>
      </c>
      <c r="AI174" s="56">
        <f t="shared" si="46"/>
        <v>183543.4</v>
      </c>
      <c r="AJ174" s="56">
        <f t="shared" si="46"/>
        <v>270822.59999999998</v>
      </c>
      <c r="AK174" s="56">
        <f t="shared" si="46"/>
        <v>345425.8</v>
      </c>
      <c r="AL174" s="56">
        <f t="shared" si="46"/>
        <v>364214.8</v>
      </c>
      <c r="AM174" s="56">
        <f t="shared" si="46"/>
        <v>355519.29999999993</v>
      </c>
      <c r="AN174" s="56">
        <f t="shared" si="46"/>
        <v>335083.3</v>
      </c>
      <c r="AO174" s="56">
        <f t="shared" si="46"/>
        <v>432785.8</v>
      </c>
      <c r="AP174" s="56">
        <f t="shared" si="46"/>
        <v>291264.40000000002</v>
      </c>
      <c r="AQ174" s="56">
        <f t="shared" si="46"/>
        <v>265117.2</v>
      </c>
      <c r="AR174" s="56">
        <f t="shared" si="46"/>
        <v>235941</v>
      </c>
      <c r="AS174" s="32">
        <v>277644</v>
      </c>
      <c r="AT174" s="32">
        <v>267256.8</v>
      </c>
      <c r="AU174" s="32">
        <v>174424</v>
      </c>
      <c r="AV174" s="17">
        <v>155603.79999999999</v>
      </c>
      <c r="AW174" s="32">
        <v>122697.1</v>
      </c>
    </row>
    <row r="175" spans="1:49" x14ac:dyDescent="0.3">
      <c r="A175" s="11" t="s">
        <v>306</v>
      </c>
      <c r="B175" s="21" t="s">
        <v>307</v>
      </c>
      <c r="C175" s="35">
        <v>617</v>
      </c>
      <c r="D175" s="35">
        <v>283.39999999999998</v>
      </c>
      <c r="E175" s="35">
        <v>359.3</v>
      </c>
      <c r="F175" s="35">
        <v>355.4</v>
      </c>
      <c r="G175" s="35">
        <v>268.10000000000002</v>
      </c>
      <c r="H175" s="35">
        <v>593.9</v>
      </c>
      <c r="I175" s="35">
        <v>1409.6</v>
      </c>
      <c r="J175" s="35">
        <v>2067.1999999999998</v>
      </c>
      <c r="K175" s="35">
        <v>1480.7</v>
      </c>
      <c r="L175" s="35">
        <v>852.1</v>
      </c>
      <c r="M175" s="35">
        <v>863.5</v>
      </c>
      <c r="N175" s="35">
        <v>932.4</v>
      </c>
      <c r="O175" s="35">
        <v>755.6</v>
      </c>
      <c r="P175" s="35">
        <v>378.7</v>
      </c>
      <c r="Q175" s="35">
        <v>394.9</v>
      </c>
      <c r="R175" s="35">
        <v>760.6</v>
      </c>
      <c r="S175" s="35">
        <v>588.4</v>
      </c>
      <c r="T175" s="35">
        <v>1021.9</v>
      </c>
      <c r="U175" s="35">
        <v>2215.1999999999998</v>
      </c>
      <c r="V175" s="35">
        <v>3299</v>
      </c>
      <c r="W175" s="63">
        <v>4007.1</v>
      </c>
      <c r="X175" s="63">
        <v>5383.4</v>
      </c>
      <c r="Y175" s="63">
        <v>7216.5</v>
      </c>
      <c r="Z175" s="63">
        <v>17916.7</v>
      </c>
      <c r="AA175" s="63">
        <v>21679.9</v>
      </c>
      <c r="AB175" s="63">
        <v>17238</v>
      </c>
      <c r="AC175" s="63">
        <v>34424.699999999997</v>
      </c>
      <c r="AD175" s="63">
        <v>61211.199999999997</v>
      </c>
      <c r="AE175" s="63">
        <v>53710.5</v>
      </c>
      <c r="AF175" s="63">
        <v>63234.9</v>
      </c>
      <c r="AG175" s="63">
        <v>70054.8</v>
      </c>
      <c r="AH175" s="63">
        <v>103953.2</v>
      </c>
      <c r="AI175" s="63">
        <v>173671.5</v>
      </c>
      <c r="AJ175" s="63">
        <v>256929.2</v>
      </c>
      <c r="AK175" s="63">
        <v>287805.8</v>
      </c>
      <c r="AL175" s="63">
        <v>337854.5</v>
      </c>
      <c r="AM175" s="63">
        <v>300479.59999999998</v>
      </c>
      <c r="AN175" s="63">
        <v>283808.40000000002</v>
      </c>
      <c r="AO175" s="63">
        <v>374988.7</v>
      </c>
      <c r="AP175" s="63">
        <v>245519.1</v>
      </c>
      <c r="AQ175" s="63">
        <v>198626</v>
      </c>
      <c r="AR175" s="35">
        <v>183030</v>
      </c>
      <c r="AS175" s="23">
        <v>192964</v>
      </c>
      <c r="AT175" s="23">
        <v>154210</v>
      </c>
      <c r="AU175" s="23">
        <v>132758.1</v>
      </c>
      <c r="AV175" s="11">
        <v>105312.5</v>
      </c>
      <c r="AW175" s="23">
        <v>74126.5</v>
      </c>
    </row>
    <row r="176" spans="1:49" x14ac:dyDescent="0.3">
      <c r="A176" s="11" t="s">
        <v>308</v>
      </c>
      <c r="B176" s="21" t="s">
        <v>309</v>
      </c>
      <c r="C176" s="35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5">
        <v>0</v>
      </c>
      <c r="U176" s="35">
        <v>0</v>
      </c>
      <c r="V176" s="35">
        <v>0</v>
      </c>
      <c r="W176" s="63">
        <v>749.2</v>
      </c>
      <c r="X176" s="63">
        <v>1265.3</v>
      </c>
      <c r="Y176" s="63">
        <v>2397.5</v>
      </c>
      <c r="Z176" s="63">
        <v>2944</v>
      </c>
      <c r="AA176" s="63">
        <v>1923.8</v>
      </c>
      <c r="AB176" s="63">
        <v>1968.3</v>
      </c>
      <c r="AC176" s="63">
        <v>2196.4</v>
      </c>
      <c r="AD176" s="63">
        <v>2540.6</v>
      </c>
      <c r="AE176" s="63">
        <v>3637.2</v>
      </c>
      <c r="AF176" s="63">
        <v>5674.6</v>
      </c>
      <c r="AG176" s="63">
        <v>6481.3</v>
      </c>
      <c r="AH176" s="63">
        <v>38696.6</v>
      </c>
      <c r="AI176" s="63">
        <v>7977.1</v>
      </c>
      <c r="AJ176" s="63">
        <v>11111.6</v>
      </c>
      <c r="AK176" s="63">
        <v>17745.5</v>
      </c>
      <c r="AL176" s="63">
        <v>18290</v>
      </c>
      <c r="AM176" s="63">
        <v>23174.1</v>
      </c>
      <c r="AN176" s="63">
        <v>21767.3</v>
      </c>
      <c r="AO176" s="63">
        <v>26394.3</v>
      </c>
      <c r="AP176" s="63">
        <v>24238.3</v>
      </c>
      <c r="AQ176" s="63">
        <v>26038.1</v>
      </c>
      <c r="AR176" s="35">
        <v>42548</v>
      </c>
      <c r="AS176" s="15">
        <v>40881</v>
      </c>
      <c r="AT176" s="15">
        <v>35622.300000000003</v>
      </c>
      <c r="AU176" s="15">
        <v>36378.699999999997</v>
      </c>
      <c r="AV176" s="11">
        <v>45689</v>
      </c>
      <c r="AW176" s="15">
        <v>30419.1</v>
      </c>
    </row>
    <row r="177" spans="1:49" x14ac:dyDescent="0.3">
      <c r="A177" s="11" t="s">
        <v>310</v>
      </c>
      <c r="B177" s="21" t="s">
        <v>311</v>
      </c>
      <c r="C177" s="35">
        <v>0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5">
        <v>0</v>
      </c>
      <c r="U177" s="35">
        <v>0</v>
      </c>
      <c r="V177" s="35">
        <v>0</v>
      </c>
      <c r="W177" s="35">
        <v>269.89999999999998</v>
      </c>
      <c r="X177" s="35">
        <v>614.5</v>
      </c>
      <c r="Y177" s="35">
        <v>378.3</v>
      </c>
      <c r="Z177" s="35">
        <v>1101.7</v>
      </c>
      <c r="AA177" s="35">
        <v>2354.3000000000002</v>
      </c>
      <c r="AB177" s="35">
        <v>733.6</v>
      </c>
      <c r="AC177" s="35">
        <v>761.6</v>
      </c>
      <c r="AD177" s="35">
        <v>485.6</v>
      </c>
      <c r="AE177" s="35">
        <v>511.1</v>
      </c>
      <c r="AF177" s="35">
        <v>711.8</v>
      </c>
      <c r="AG177" s="35">
        <v>1554.1</v>
      </c>
      <c r="AH177" s="35">
        <v>685.1</v>
      </c>
      <c r="AI177" s="35">
        <v>1894.8</v>
      </c>
      <c r="AJ177" s="35">
        <v>2781.8</v>
      </c>
      <c r="AK177" s="35">
        <v>39874.5</v>
      </c>
      <c r="AL177" s="35">
        <v>8070.3</v>
      </c>
      <c r="AM177" s="35">
        <v>31865.599999999999</v>
      </c>
      <c r="AN177" s="35">
        <v>29507.599999999999</v>
      </c>
      <c r="AO177" s="35">
        <v>31402.799999999999</v>
      </c>
      <c r="AP177" s="35">
        <v>21507</v>
      </c>
      <c r="AQ177" s="35">
        <v>40453.1</v>
      </c>
      <c r="AR177" s="35">
        <v>10363</v>
      </c>
      <c r="AS177" s="15">
        <v>43799</v>
      </c>
      <c r="AT177" s="15">
        <v>77424.399999999994</v>
      </c>
      <c r="AU177" s="15">
        <v>5287.2</v>
      </c>
      <c r="AV177" s="11">
        <v>4602.3</v>
      </c>
      <c r="AW177" s="15">
        <v>18151.5</v>
      </c>
    </row>
    <row r="178" spans="1:49" x14ac:dyDescent="0.3">
      <c r="A178" s="11" t="s">
        <v>312</v>
      </c>
      <c r="B178" s="24" t="s">
        <v>313</v>
      </c>
      <c r="C178" s="32">
        <v>1058.8</v>
      </c>
      <c r="D178" s="32">
        <v>1260.3</v>
      </c>
      <c r="E178" s="32">
        <v>1315.7</v>
      </c>
      <c r="F178" s="32">
        <v>1220.0999999999999</v>
      </c>
      <c r="G178" s="32">
        <v>1386.5</v>
      </c>
      <c r="H178" s="32">
        <v>1465.3</v>
      </c>
      <c r="I178" s="32">
        <v>1711.2</v>
      </c>
      <c r="J178" s="32">
        <v>2145.4</v>
      </c>
      <c r="K178" s="32">
        <v>2091.9</v>
      </c>
      <c r="L178" s="32">
        <v>1727.5</v>
      </c>
      <c r="M178" s="32">
        <v>1602</v>
      </c>
      <c r="N178" s="32">
        <v>2442.6</v>
      </c>
      <c r="O178" s="32">
        <v>4136.5</v>
      </c>
      <c r="P178" s="32">
        <v>2896.8</v>
      </c>
      <c r="Q178" s="32">
        <v>31446.6</v>
      </c>
      <c r="R178" s="32">
        <v>49038.400000000001</v>
      </c>
      <c r="S178" s="32">
        <v>47999.8</v>
      </c>
      <c r="T178" s="32">
        <v>47108.3</v>
      </c>
      <c r="U178" s="32">
        <v>55665.599999999999</v>
      </c>
      <c r="V178" s="56">
        <v>60710.6</v>
      </c>
      <c r="W178" s="56">
        <f t="shared" ref="W178:AR178" si="47">+W179+W180</f>
        <v>104264.9</v>
      </c>
      <c r="X178" s="56">
        <f t="shared" si="47"/>
        <v>123114.40000000001</v>
      </c>
      <c r="Y178" s="56">
        <f t="shared" si="47"/>
        <v>107093.40000000001</v>
      </c>
      <c r="Z178" s="56">
        <f t="shared" si="47"/>
        <v>109290.40000000001</v>
      </c>
      <c r="AA178" s="56">
        <f t="shared" si="47"/>
        <v>97071</v>
      </c>
      <c r="AB178" s="56">
        <f t="shared" si="47"/>
        <v>101473.8</v>
      </c>
      <c r="AC178" s="56">
        <f>+AC179+AC204</f>
        <v>108247.8</v>
      </c>
      <c r="AD178" s="56">
        <f t="shared" si="47"/>
        <v>116116.8</v>
      </c>
      <c r="AE178" s="56">
        <f t="shared" si="47"/>
        <v>157019.5</v>
      </c>
      <c r="AF178" s="56">
        <f t="shared" si="47"/>
        <v>195633.80000000002</v>
      </c>
      <c r="AG178" s="56">
        <f t="shared" si="47"/>
        <v>243274.9</v>
      </c>
      <c r="AH178" s="56">
        <f t="shared" si="47"/>
        <v>248392.69999999998</v>
      </c>
      <c r="AI178" s="56">
        <f t="shared" si="47"/>
        <v>197158.3</v>
      </c>
      <c r="AJ178" s="56">
        <f t="shared" si="47"/>
        <v>227927.19999999998</v>
      </c>
      <c r="AK178" s="56">
        <f t="shared" si="47"/>
        <v>241014.2</v>
      </c>
      <c r="AL178" s="56">
        <f t="shared" si="47"/>
        <v>262285.7</v>
      </c>
      <c r="AM178" s="56">
        <f t="shared" si="47"/>
        <v>266285.7</v>
      </c>
      <c r="AN178" s="56">
        <f t="shared" si="47"/>
        <v>300350.39999999997</v>
      </c>
      <c r="AO178" s="56">
        <f t="shared" si="47"/>
        <v>333550.7</v>
      </c>
      <c r="AP178" s="56">
        <f t="shared" si="47"/>
        <v>343423.8</v>
      </c>
      <c r="AQ178" s="56">
        <f>+AQ179+AQ180</f>
        <v>381257.39999999997</v>
      </c>
      <c r="AR178" s="56">
        <f t="shared" si="47"/>
        <v>391382.9</v>
      </c>
      <c r="AS178" s="32">
        <f>+AS179+AS180</f>
        <v>417962.8</v>
      </c>
      <c r="AT178" s="32">
        <f>+AT179+AT180</f>
        <v>468292.3</v>
      </c>
      <c r="AU178" s="32">
        <f>+AU179+AU180</f>
        <v>541268</v>
      </c>
      <c r="AV178" s="32">
        <f>+AV179+AV180</f>
        <v>474869.3</v>
      </c>
      <c r="AW178" s="32">
        <f>+AW179+AW180</f>
        <v>411438</v>
      </c>
    </row>
    <row r="179" spans="1:49" x14ac:dyDescent="0.3">
      <c r="A179" s="11" t="s">
        <v>314</v>
      </c>
      <c r="B179" s="21" t="s">
        <v>315</v>
      </c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2886.9</v>
      </c>
      <c r="X179" s="35">
        <v>2020.6</v>
      </c>
      <c r="Y179" s="35">
        <v>1716.1</v>
      </c>
      <c r="Z179" s="35">
        <v>1245.5999999999999</v>
      </c>
      <c r="AA179" s="35">
        <v>719.9</v>
      </c>
      <c r="AB179" s="35">
        <v>1499.2</v>
      </c>
      <c r="AC179" s="35">
        <v>1699.1</v>
      </c>
      <c r="AD179" s="35">
        <v>2006.7</v>
      </c>
      <c r="AE179" s="35">
        <v>4623.2</v>
      </c>
      <c r="AF179" s="35">
        <v>2441.6</v>
      </c>
      <c r="AG179" s="35">
        <v>5727.3</v>
      </c>
      <c r="AH179" s="35">
        <v>7115.9</v>
      </c>
      <c r="AI179" s="35">
        <v>7170.8</v>
      </c>
      <c r="AJ179" s="35">
        <v>14268.8</v>
      </c>
      <c r="AK179" s="35">
        <v>13490.5</v>
      </c>
      <c r="AL179" s="35">
        <v>17647.400000000001</v>
      </c>
      <c r="AM179" s="35">
        <v>23387.9</v>
      </c>
      <c r="AN179" s="35">
        <v>21423.8</v>
      </c>
      <c r="AO179" s="35">
        <v>20192.7</v>
      </c>
      <c r="AP179" s="35">
        <v>24650</v>
      </c>
      <c r="AQ179" s="35">
        <v>32895.800000000003</v>
      </c>
      <c r="AR179" s="35">
        <v>20502</v>
      </c>
      <c r="AS179" s="15">
        <v>25260</v>
      </c>
      <c r="AT179" s="15">
        <v>26626</v>
      </c>
      <c r="AU179" s="15">
        <v>28287</v>
      </c>
      <c r="AV179" s="11">
        <v>23635.8</v>
      </c>
      <c r="AW179" s="15">
        <v>20485.7</v>
      </c>
    </row>
    <row r="180" spans="1:49" x14ac:dyDescent="0.3">
      <c r="A180" s="11" t="s">
        <v>316</v>
      </c>
      <c r="B180" s="21" t="s">
        <v>317</v>
      </c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5">
        <v>0</v>
      </c>
      <c r="U180" s="35">
        <v>0</v>
      </c>
      <c r="V180" s="35">
        <v>0</v>
      </c>
      <c r="W180" s="35">
        <v>101378</v>
      </c>
      <c r="X180" s="35">
        <v>121093.8</v>
      </c>
      <c r="Y180" s="35">
        <v>105377.3</v>
      </c>
      <c r="Z180" s="35">
        <v>108044.8</v>
      </c>
      <c r="AA180" s="35">
        <v>96351.1</v>
      </c>
      <c r="AB180" s="35">
        <v>99974.6</v>
      </c>
      <c r="AC180" s="50">
        <v>104548.7</v>
      </c>
      <c r="AD180" s="35">
        <v>114110.1</v>
      </c>
      <c r="AE180" s="35">
        <v>152396.29999999999</v>
      </c>
      <c r="AF180" s="35">
        <v>193192.2</v>
      </c>
      <c r="AG180" s="35">
        <v>237547.6</v>
      </c>
      <c r="AH180" s="35">
        <v>241276.79999999999</v>
      </c>
      <c r="AI180" s="35">
        <v>189987.5</v>
      </c>
      <c r="AJ180" s="35">
        <v>213658.4</v>
      </c>
      <c r="AK180" s="35">
        <v>227523.7</v>
      </c>
      <c r="AL180" s="35">
        <v>244638.3</v>
      </c>
      <c r="AM180" s="35">
        <v>242897.8</v>
      </c>
      <c r="AN180" s="35">
        <v>278926.59999999998</v>
      </c>
      <c r="AO180" s="35">
        <v>313358</v>
      </c>
      <c r="AP180" s="35">
        <v>318773.8</v>
      </c>
      <c r="AQ180" s="73">
        <v>348361.6</v>
      </c>
      <c r="AR180" s="35">
        <v>370880.9</v>
      </c>
      <c r="AS180" s="15">
        <v>392702.8</v>
      </c>
      <c r="AT180" s="15">
        <v>441666.3</v>
      </c>
      <c r="AU180" s="15">
        <v>512981</v>
      </c>
      <c r="AV180" s="11">
        <v>451233.5</v>
      </c>
      <c r="AW180" s="15">
        <v>390952.3</v>
      </c>
    </row>
    <row r="181" spans="1:49" x14ac:dyDescent="0.3">
      <c r="A181" s="11" t="s">
        <v>318</v>
      </c>
      <c r="B181" s="24" t="s">
        <v>319</v>
      </c>
      <c r="C181" s="32">
        <f t="shared" ref="C181:AR181" si="48">+C178+C174+C173+C167</f>
        <v>23099.1</v>
      </c>
      <c r="D181" s="32">
        <f t="shared" si="48"/>
        <v>22302.3</v>
      </c>
      <c r="E181" s="32">
        <f t="shared" si="48"/>
        <v>26101</v>
      </c>
      <c r="F181" s="32">
        <f t="shared" si="48"/>
        <v>28186.9</v>
      </c>
      <c r="G181" s="32">
        <f t="shared" si="48"/>
        <v>28435.300000000003</v>
      </c>
      <c r="H181" s="32">
        <f t="shared" si="48"/>
        <v>42089.100000000006</v>
      </c>
      <c r="I181" s="32">
        <f t="shared" si="48"/>
        <v>59073.299999999996</v>
      </c>
      <c r="J181" s="32">
        <f t="shared" si="48"/>
        <v>70592.900000000009</v>
      </c>
      <c r="K181" s="32">
        <f t="shared" si="48"/>
        <v>67861.2</v>
      </c>
      <c r="L181" s="32">
        <f t="shared" si="48"/>
        <v>68135.7</v>
      </c>
      <c r="M181" s="32">
        <f t="shared" si="48"/>
        <v>70369.400000000009</v>
      </c>
      <c r="N181" s="32">
        <f t="shared" si="48"/>
        <v>72297</v>
      </c>
      <c r="O181" s="32">
        <f t="shared" si="48"/>
        <v>43862.299999999996</v>
      </c>
      <c r="P181" s="32">
        <f t="shared" si="48"/>
        <v>49416.1</v>
      </c>
      <c r="Q181" s="32">
        <f t="shared" si="48"/>
        <v>81958.5</v>
      </c>
      <c r="R181" s="32">
        <f t="shared" si="48"/>
        <v>128191.90000000001</v>
      </c>
      <c r="S181" s="32">
        <f t="shared" si="48"/>
        <v>178508.5</v>
      </c>
      <c r="T181" s="32">
        <f t="shared" si="48"/>
        <v>295449.5</v>
      </c>
      <c r="U181" s="56">
        <f t="shared" si="48"/>
        <v>324863.80000000005</v>
      </c>
      <c r="V181" s="56">
        <f t="shared" si="48"/>
        <v>316953.60000000003</v>
      </c>
      <c r="W181" s="56">
        <f t="shared" si="48"/>
        <v>451858.3</v>
      </c>
      <c r="X181" s="56">
        <f t="shared" si="48"/>
        <v>663424.69999999995</v>
      </c>
      <c r="Y181" s="56">
        <f t="shared" si="48"/>
        <v>898773.5</v>
      </c>
      <c r="Z181" s="56">
        <f t="shared" si="48"/>
        <v>968470.10000000009</v>
      </c>
      <c r="AA181" s="56">
        <f t="shared" si="48"/>
        <v>775286.29999999993</v>
      </c>
      <c r="AB181" s="56">
        <f t="shared" si="48"/>
        <v>1032970.1</v>
      </c>
      <c r="AC181" s="56">
        <f t="shared" si="48"/>
        <v>1880381.2</v>
      </c>
      <c r="AD181" s="56">
        <f t="shared" si="48"/>
        <v>1731252.5999999999</v>
      </c>
      <c r="AE181" s="56">
        <f t="shared" si="48"/>
        <v>1820667.9000000001</v>
      </c>
      <c r="AF181" s="56">
        <f t="shared" si="48"/>
        <v>2274206.4</v>
      </c>
      <c r="AG181" s="56">
        <f t="shared" si="48"/>
        <v>2784284.8000000003</v>
      </c>
      <c r="AH181" s="56">
        <f t="shared" si="48"/>
        <v>3961376.9</v>
      </c>
      <c r="AI181" s="56">
        <f t="shared" si="48"/>
        <v>4530408.5999999996</v>
      </c>
      <c r="AJ181" s="56">
        <f t="shared" si="48"/>
        <v>4905267.9000000004</v>
      </c>
      <c r="AK181" s="56">
        <f t="shared" si="48"/>
        <v>5888297.2999999998</v>
      </c>
      <c r="AL181" s="56">
        <f t="shared" si="48"/>
        <v>4157964.3</v>
      </c>
      <c r="AM181" s="56">
        <f t="shared" si="48"/>
        <v>5241532.2</v>
      </c>
      <c r="AN181" s="56">
        <f t="shared" si="48"/>
        <v>6304659.5</v>
      </c>
      <c r="AO181" s="56">
        <f t="shared" si="48"/>
        <v>6756720.8000000007</v>
      </c>
      <c r="AP181" s="56">
        <f t="shared" si="48"/>
        <v>6176055.8999999994</v>
      </c>
      <c r="AQ181" s="56">
        <f>+AQ178+AQ174+AQ173+AQ167</f>
        <v>5869345.1000000006</v>
      </c>
      <c r="AR181" s="56">
        <f t="shared" si="48"/>
        <v>4525599.4000000004</v>
      </c>
      <c r="AS181" s="32">
        <f>+AS178+AS174+AS173+AS167</f>
        <v>4376193.4000000004</v>
      </c>
      <c r="AT181" s="32">
        <f>+AT178+AT174+AT173+AT167</f>
        <v>5025082.3</v>
      </c>
      <c r="AU181" s="32">
        <f>+AU178+AU174+AU173+AU167</f>
        <v>6004721.3999999994</v>
      </c>
      <c r="AV181" s="32">
        <f>+AV178+AV174+AV173+AV167</f>
        <v>5303354.0999999996</v>
      </c>
      <c r="AW181" s="32">
        <f>+AW178+AW174+AW173+AW167</f>
        <v>3732660.7</v>
      </c>
    </row>
    <row r="182" spans="1:49" x14ac:dyDescent="0.3">
      <c r="A182" s="11" t="s">
        <v>320</v>
      </c>
      <c r="B182" s="24" t="s">
        <v>321</v>
      </c>
      <c r="C182" s="78">
        <f>+C183+C184+C187</f>
        <v>19500.7</v>
      </c>
      <c r="D182" s="78">
        <f t="shared" ref="D182:AR182" si="49">+D183+D184+D187</f>
        <v>26361.8</v>
      </c>
      <c r="E182" s="78">
        <f t="shared" si="49"/>
        <v>27322.2</v>
      </c>
      <c r="F182" s="78">
        <f t="shared" si="49"/>
        <v>36298.9</v>
      </c>
      <c r="G182" s="78">
        <f t="shared" si="49"/>
        <v>41874.800000000003</v>
      </c>
      <c r="H182" s="78">
        <f t="shared" si="49"/>
        <v>41981.599999999999</v>
      </c>
      <c r="I182" s="78">
        <f t="shared" si="49"/>
        <v>49299.3</v>
      </c>
      <c r="J182" s="78">
        <f t="shared" si="49"/>
        <v>59032.9</v>
      </c>
      <c r="K182" s="78">
        <f t="shared" si="49"/>
        <v>60185.4</v>
      </c>
      <c r="L182" s="78">
        <f t="shared" si="49"/>
        <v>60205.8</v>
      </c>
      <c r="M182" s="78">
        <f t="shared" si="49"/>
        <v>61559.199999999997</v>
      </c>
      <c r="N182" s="78">
        <f t="shared" si="49"/>
        <v>59462.2</v>
      </c>
      <c r="O182" s="78">
        <f t="shared" si="49"/>
        <v>50832.5</v>
      </c>
      <c r="P182" s="78">
        <f t="shared" si="49"/>
        <v>39961.799999999996</v>
      </c>
      <c r="Q182" s="32">
        <f t="shared" si="49"/>
        <v>79453.399999999994</v>
      </c>
      <c r="R182" s="32">
        <f t="shared" si="49"/>
        <v>121065.90000000001</v>
      </c>
      <c r="S182" s="32">
        <f t="shared" si="49"/>
        <v>139110.1</v>
      </c>
      <c r="T182" s="32">
        <f t="shared" si="49"/>
        <v>198354.3</v>
      </c>
      <c r="U182" s="32">
        <f t="shared" si="49"/>
        <v>244491.7</v>
      </c>
      <c r="V182" s="56">
        <f t="shared" si="49"/>
        <v>269125.8</v>
      </c>
      <c r="W182" s="56">
        <f t="shared" si="49"/>
        <v>424503.2</v>
      </c>
      <c r="X182" s="56">
        <f t="shared" si="49"/>
        <v>616099.39999999991</v>
      </c>
      <c r="Y182" s="56">
        <f t="shared" si="49"/>
        <v>596709.6</v>
      </c>
      <c r="Z182" s="32">
        <f t="shared" si="49"/>
        <v>594683.30000000005</v>
      </c>
      <c r="AA182" s="56">
        <f t="shared" si="49"/>
        <v>656079.5</v>
      </c>
      <c r="AB182" s="56">
        <f t="shared" si="49"/>
        <v>737629</v>
      </c>
      <c r="AC182" s="56">
        <f>+AC205+AC184+AC187</f>
        <v>857221.89999999991</v>
      </c>
      <c r="AD182" s="56">
        <f>+AD183+AD184+AD187</f>
        <v>930677.5</v>
      </c>
      <c r="AE182" s="56">
        <f t="shared" si="49"/>
        <v>1159170.2</v>
      </c>
      <c r="AF182" s="56">
        <f t="shared" si="49"/>
        <v>1254041.2</v>
      </c>
      <c r="AG182" s="56">
        <f t="shared" si="49"/>
        <v>1577137.8</v>
      </c>
      <c r="AH182" s="56">
        <f t="shared" si="49"/>
        <v>1820427</v>
      </c>
      <c r="AI182" s="56">
        <f t="shared" si="49"/>
        <v>1863501.3</v>
      </c>
      <c r="AJ182" s="56">
        <f t="shared" si="49"/>
        <v>2326059.4</v>
      </c>
      <c r="AK182" s="56">
        <f t="shared" si="49"/>
        <v>3170777.2</v>
      </c>
      <c r="AL182" s="56">
        <f t="shared" si="49"/>
        <v>3583771.9999999995</v>
      </c>
      <c r="AM182" s="56">
        <f t="shared" si="49"/>
        <v>3768002.8</v>
      </c>
      <c r="AN182" s="32">
        <f t="shared" si="49"/>
        <v>4184893</v>
      </c>
      <c r="AO182" s="32">
        <f t="shared" si="49"/>
        <v>4622074.7</v>
      </c>
      <c r="AP182" s="56">
        <f t="shared" si="49"/>
        <v>5061121.5</v>
      </c>
      <c r="AQ182" s="56">
        <f t="shared" si="49"/>
        <v>5500515.7000000002</v>
      </c>
      <c r="AR182" s="56">
        <f t="shared" si="49"/>
        <v>6104032.9000000004</v>
      </c>
      <c r="AS182" s="32">
        <f>+AS183+AS184+AS187</f>
        <v>6139436.8999999994</v>
      </c>
      <c r="AT182" s="32">
        <f>+AT183+AT184+AT187</f>
        <v>6170465.3999999994</v>
      </c>
      <c r="AU182" s="32">
        <f>+AU183+AU184+AU187</f>
        <v>6567566.6999999993</v>
      </c>
      <c r="AV182" s="32">
        <f>+AV183+AV184+AV187</f>
        <v>5964570.5</v>
      </c>
      <c r="AW182" s="32">
        <f>+AW183+AW184+AW187</f>
        <v>5146648.8</v>
      </c>
    </row>
    <row r="183" spans="1:49" x14ac:dyDescent="0.3">
      <c r="A183" s="11" t="s">
        <v>322</v>
      </c>
      <c r="B183" s="21" t="s">
        <v>323</v>
      </c>
      <c r="C183" s="35">
        <v>17754.7</v>
      </c>
      <c r="D183" s="35">
        <v>23755</v>
      </c>
      <c r="E183" s="35">
        <v>22122</v>
      </c>
      <c r="F183" s="35">
        <v>29475</v>
      </c>
      <c r="G183" s="35">
        <v>34439</v>
      </c>
      <c r="H183" s="35">
        <v>32378</v>
      </c>
      <c r="I183" s="35">
        <v>40519</v>
      </c>
      <c r="J183" s="35">
        <v>48637</v>
      </c>
      <c r="K183" s="35">
        <v>49338</v>
      </c>
      <c r="L183" s="35">
        <v>49770</v>
      </c>
      <c r="M183" s="35">
        <v>51257</v>
      </c>
      <c r="N183" s="35">
        <v>49491.4</v>
      </c>
      <c r="O183" s="35">
        <v>43393.3</v>
      </c>
      <c r="P183" s="35">
        <v>34153.199999999997</v>
      </c>
      <c r="Q183" s="35">
        <v>66663.5</v>
      </c>
      <c r="R183" s="35">
        <v>107427</v>
      </c>
      <c r="S183" s="35">
        <v>123294</v>
      </c>
      <c r="T183" s="35">
        <v>171644.3</v>
      </c>
      <c r="U183" s="35">
        <v>211950.7</v>
      </c>
      <c r="V183" s="35">
        <v>239571.4</v>
      </c>
      <c r="W183" s="35">
        <v>385447.3</v>
      </c>
      <c r="X183" s="35">
        <v>543486.5</v>
      </c>
      <c r="Y183" s="35">
        <v>499094.4</v>
      </c>
      <c r="Z183" s="35">
        <v>504297.4</v>
      </c>
      <c r="AA183" s="35">
        <v>568808.6</v>
      </c>
      <c r="AB183" s="35">
        <v>646539</v>
      </c>
      <c r="AC183" s="50">
        <v>725122.7</v>
      </c>
      <c r="AD183" s="35">
        <v>791465.1</v>
      </c>
      <c r="AE183" s="35">
        <v>1001043</v>
      </c>
      <c r="AF183" s="35">
        <v>1097283</v>
      </c>
      <c r="AG183" s="35">
        <v>1357197.8</v>
      </c>
      <c r="AH183" s="35">
        <v>1553054.8</v>
      </c>
      <c r="AI183" s="35">
        <v>1588883</v>
      </c>
      <c r="AJ183" s="35">
        <v>1944998.1</v>
      </c>
      <c r="AK183" s="35">
        <v>2605123.4</v>
      </c>
      <c r="AL183" s="35">
        <v>2889254.3</v>
      </c>
      <c r="AM183" s="35">
        <v>3042543</v>
      </c>
      <c r="AN183" s="35">
        <v>3489512</v>
      </c>
      <c r="AO183" s="35">
        <v>3958363</v>
      </c>
      <c r="AP183" s="35">
        <v>4416696</v>
      </c>
      <c r="AQ183" s="35">
        <v>4765307.3</v>
      </c>
      <c r="AR183" s="35">
        <v>5240049.7</v>
      </c>
      <c r="AS183" s="15">
        <v>5206871.8</v>
      </c>
      <c r="AT183" s="15">
        <v>5180626.5999999996</v>
      </c>
      <c r="AU183" s="15">
        <v>5490259.0999999996</v>
      </c>
      <c r="AV183" s="11">
        <v>5055360.8</v>
      </c>
      <c r="AW183" s="15">
        <v>4425069.8</v>
      </c>
    </row>
    <row r="184" spans="1:49" x14ac:dyDescent="0.3">
      <c r="A184" s="11" t="s">
        <v>324</v>
      </c>
      <c r="B184" s="21" t="s">
        <v>325</v>
      </c>
      <c r="C184" s="35">
        <v>1746</v>
      </c>
      <c r="D184" s="35">
        <v>2606.8000000000002</v>
      </c>
      <c r="E184" s="35">
        <v>5200.2</v>
      </c>
      <c r="F184" s="35">
        <v>6823.9</v>
      </c>
      <c r="G184" s="35">
        <v>7435.8</v>
      </c>
      <c r="H184" s="35">
        <v>8388</v>
      </c>
      <c r="I184" s="35">
        <v>8780.2999999999993</v>
      </c>
      <c r="J184" s="35">
        <v>10395.9</v>
      </c>
      <c r="K184" s="35">
        <v>10802.4</v>
      </c>
      <c r="L184" s="35">
        <v>10433.799999999999</v>
      </c>
      <c r="M184" s="35">
        <v>10302.200000000001</v>
      </c>
      <c r="N184" s="35">
        <v>9970.7999999999993</v>
      </c>
      <c r="O184" s="35">
        <v>7439.2</v>
      </c>
      <c r="P184" s="35">
        <v>5808.6</v>
      </c>
      <c r="Q184" s="35">
        <v>4789.5</v>
      </c>
      <c r="R184" s="35">
        <v>11173.3</v>
      </c>
      <c r="S184" s="35">
        <v>13009.2</v>
      </c>
      <c r="T184" s="35">
        <v>21118.3</v>
      </c>
      <c r="U184" s="35">
        <v>25273.1</v>
      </c>
      <c r="V184" s="35">
        <v>21936.1</v>
      </c>
      <c r="W184" s="63">
        <v>29375.9</v>
      </c>
      <c r="X184" s="63">
        <v>56167.199999999997</v>
      </c>
      <c r="Y184" s="63">
        <v>74116.600000000006</v>
      </c>
      <c r="Z184" s="63">
        <v>74047.8</v>
      </c>
      <c r="AA184" s="63">
        <v>62806.9</v>
      </c>
      <c r="AB184" s="63">
        <v>65822.5</v>
      </c>
      <c r="AC184" s="76">
        <v>106164.1</v>
      </c>
      <c r="AD184" s="76">
        <v>109119.4</v>
      </c>
      <c r="AE184" s="76">
        <v>120429.5</v>
      </c>
      <c r="AF184" s="76">
        <v>116836.8</v>
      </c>
      <c r="AG184" s="76">
        <v>179659.7</v>
      </c>
      <c r="AH184" s="76">
        <v>219621.2</v>
      </c>
      <c r="AI184" s="63">
        <v>227136.5</v>
      </c>
      <c r="AJ184" s="63">
        <v>324879.40000000002</v>
      </c>
      <c r="AK184" s="63">
        <v>496080.2</v>
      </c>
      <c r="AL184" s="63">
        <v>626797.4</v>
      </c>
      <c r="AM184" s="63">
        <v>656195.30000000005</v>
      </c>
      <c r="AN184" s="63">
        <v>618403.9</v>
      </c>
      <c r="AO184" s="63">
        <v>599392.4</v>
      </c>
      <c r="AP184" s="63">
        <v>569507.1</v>
      </c>
      <c r="AQ184" s="63">
        <v>640547.9</v>
      </c>
      <c r="AR184" s="35">
        <v>743908.2</v>
      </c>
      <c r="AS184" s="15">
        <v>827505.1</v>
      </c>
      <c r="AT184" s="15">
        <v>872142</v>
      </c>
      <c r="AU184" s="15">
        <v>975805</v>
      </c>
      <c r="AV184" s="11">
        <v>778063</v>
      </c>
      <c r="AW184" s="15">
        <v>655178.30000000005</v>
      </c>
    </row>
    <row r="185" spans="1:49" x14ac:dyDescent="0.3">
      <c r="A185" s="11" t="s">
        <v>326</v>
      </c>
      <c r="B185" s="21" t="s">
        <v>327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63">
        <v>2343.6999999999998</v>
      </c>
      <c r="X185" s="63">
        <v>3612.7</v>
      </c>
      <c r="Y185" s="63">
        <v>5632.2</v>
      </c>
      <c r="Z185" s="63">
        <v>7013.4</v>
      </c>
      <c r="AA185" s="63">
        <v>5395.2</v>
      </c>
      <c r="AB185" s="63">
        <v>8558.4</v>
      </c>
      <c r="AC185" s="63">
        <v>19729.599999999999</v>
      </c>
      <c r="AD185" s="63">
        <v>29077.599999999999</v>
      </c>
      <c r="AE185" s="63">
        <v>26687.3</v>
      </c>
      <c r="AF185" s="63">
        <v>26659.599999999999</v>
      </c>
      <c r="AG185" s="63">
        <v>34602.400000000001</v>
      </c>
      <c r="AH185" s="63">
        <v>50191.3</v>
      </c>
      <c r="AI185" s="63">
        <v>41600.1</v>
      </c>
      <c r="AJ185" s="63">
        <v>51381.2</v>
      </c>
      <c r="AK185" s="63">
        <v>67464.399999999994</v>
      </c>
      <c r="AL185" s="63">
        <v>70432.100000000006</v>
      </c>
      <c r="AM185" s="63">
        <v>72139</v>
      </c>
      <c r="AN185" s="63">
        <v>79511.3</v>
      </c>
      <c r="AO185" s="63">
        <v>94375.5</v>
      </c>
      <c r="AP185" s="63">
        <v>115960</v>
      </c>
      <c r="AQ185" s="63">
        <v>116082.7</v>
      </c>
      <c r="AR185" s="35">
        <v>132875.29999999999</v>
      </c>
      <c r="AS185" s="15">
        <v>147916.4</v>
      </c>
      <c r="AT185" s="15">
        <v>149468.20000000001</v>
      </c>
      <c r="AU185" s="15">
        <v>161079.20000000001</v>
      </c>
      <c r="AV185" s="11">
        <v>153156.20000000001</v>
      </c>
      <c r="AW185" s="15">
        <v>117708</v>
      </c>
    </row>
    <row r="186" spans="1:49" x14ac:dyDescent="0.3">
      <c r="A186" s="11" t="s">
        <v>328</v>
      </c>
      <c r="B186" s="21" t="s">
        <v>329</v>
      </c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35">
        <v>0</v>
      </c>
      <c r="V186" s="35">
        <v>0</v>
      </c>
      <c r="W186" s="63">
        <v>11532.9</v>
      </c>
      <c r="X186" s="63">
        <v>28296.5</v>
      </c>
      <c r="Y186" s="63">
        <v>68484.399999999994</v>
      </c>
      <c r="Z186" s="63">
        <v>67034.5</v>
      </c>
      <c r="AA186" s="63">
        <v>57411.7</v>
      </c>
      <c r="AB186" s="63">
        <v>57264.1</v>
      </c>
      <c r="AC186" s="76">
        <v>86434.4</v>
      </c>
      <c r="AD186" s="76">
        <v>80041.8</v>
      </c>
      <c r="AE186" s="76">
        <v>93742.2</v>
      </c>
      <c r="AF186" s="76">
        <v>90177.2</v>
      </c>
      <c r="AG186" s="76">
        <v>145057.20000000001</v>
      </c>
      <c r="AH186" s="76">
        <v>169429.9</v>
      </c>
      <c r="AI186" s="63">
        <v>185536.4</v>
      </c>
      <c r="AJ186" s="63">
        <v>273498.2</v>
      </c>
      <c r="AK186" s="63">
        <v>428615.8</v>
      </c>
      <c r="AL186" s="63">
        <v>556365.30000000005</v>
      </c>
      <c r="AM186" s="63">
        <v>584056.30000000005</v>
      </c>
      <c r="AN186" s="63">
        <v>538892.6</v>
      </c>
      <c r="AO186" s="63">
        <v>505016.9</v>
      </c>
      <c r="AP186" s="63">
        <v>453547.1</v>
      </c>
      <c r="AQ186" s="63">
        <v>524465.19999999995</v>
      </c>
      <c r="AR186" s="35">
        <v>611032.9</v>
      </c>
      <c r="AS186" s="15">
        <v>679588.8</v>
      </c>
      <c r="AT186" s="15">
        <v>722673.8</v>
      </c>
      <c r="AU186" s="15">
        <v>814725.8</v>
      </c>
      <c r="AV186" s="11">
        <v>624906.80000000005</v>
      </c>
      <c r="AW186" s="15">
        <v>537470.30000000005</v>
      </c>
    </row>
    <row r="187" spans="1:49" x14ac:dyDescent="0.3">
      <c r="A187" s="11" t="s">
        <v>330</v>
      </c>
      <c r="B187" s="21" t="s">
        <v>301</v>
      </c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1215.5999999999999</v>
      </c>
      <c r="I187" s="35">
        <v>0</v>
      </c>
      <c r="J187" s="35">
        <v>0</v>
      </c>
      <c r="K187" s="35">
        <v>45</v>
      </c>
      <c r="L187" s="35">
        <v>2</v>
      </c>
      <c r="M187" s="35">
        <v>0</v>
      </c>
      <c r="N187" s="35">
        <v>0</v>
      </c>
      <c r="O187" s="35">
        <v>0</v>
      </c>
      <c r="P187" s="35">
        <v>0</v>
      </c>
      <c r="Q187" s="35">
        <v>8000.4</v>
      </c>
      <c r="R187" s="35">
        <v>2465.6</v>
      </c>
      <c r="S187" s="35">
        <v>2806.9</v>
      </c>
      <c r="T187" s="35">
        <v>5591.7</v>
      </c>
      <c r="U187" s="35">
        <v>7267.9</v>
      </c>
      <c r="V187" s="35">
        <v>7618.3</v>
      </c>
      <c r="W187" s="63">
        <v>9680</v>
      </c>
      <c r="X187" s="63">
        <v>16445.7</v>
      </c>
      <c r="Y187" s="63">
        <v>23498.6</v>
      </c>
      <c r="Z187" s="63">
        <v>16338.1</v>
      </c>
      <c r="AA187" s="63">
        <v>24464</v>
      </c>
      <c r="AB187" s="63">
        <v>25267.5</v>
      </c>
      <c r="AC187" s="63">
        <v>23935.1</v>
      </c>
      <c r="AD187" s="63">
        <v>30093</v>
      </c>
      <c r="AE187" s="63">
        <v>37697.699999999997</v>
      </c>
      <c r="AF187" s="63">
        <v>39921.4</v>
      </c>
      <c r="AG187" s="63">
        <v>40280.300000000003</v>
      </c>
      <c r="AH187" s="63">
        <v>47751</v>
      </c>
      <c r="AI187" s="63">
        <v>47481.8</v>
      </c>
      <c r="AJ187" s="63">
        <v>56181.9</v>
      </c>
      <c r="AK187" s="63">
        <v>69573.600000000006</v>
      </c>
      <c r="AL187" s="63">
        <v>67720.3</v>
      </c>
      <c r="AM187" s="63">
        <v>69264.5</v>
      </c>
      <c r="AN187" s="63">
        <v>76977.100000000006</v>
      </c>
      <c r="AO187" s="63">
        <v>64319.3</v>
      </c>
      <c r="AP187" s="63">
        <v>74918.399999999994</v>
      </c>
      <c r="AQ187" s="63">
        <v>94660.5</v>
      </c>
      <c r="AR187" s="35">
        <v>120075</v>
      </c>
      <c r="AS187" s="15">
        <v>105060</v>
      </c>
      <c r="AT187" s="15">
        <v>117696.8</v>
      </c>
      <c r="AU187" s="15">
        <v>101502.6</v>
      </c>
      <c r="AV187" s="11">
        <v>131146.70000000001</v>
      </c>
      <c r="AW187" s="15">
        <v>66400.7</v>
      </c>
    </row>
    <row r="188" spans="1:49" x14ac:dyDescent="0.3">
      <c r="A188" s="11" t="s">
        <v>331</v>
      </c>
      <c r="B188" s="24" t="s">
        <v>332</v>
      </c>
      <c r="C188" s="56">
        <v>0</v>
      </c>
      <c r="D188" s="56">
        <v>0</v>
      </c>
      <c r="E188" s="56">
        <v>0</v>
      </c>
      <c r="F188" s="56">
        <v>0</v>
      </c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56">
        <v>0</v>
      </c>
      <c r="M188" s="56">
        <v>0</v>
      </c>
      <c r="N188" s="56">
        <v>0</v>
      </c>
      <c r="O188" s="56">
        <v>0</v>
      </c>
      <c r="P188" s="56">
        <v>0</v>
      </c>
      <c r="Q188" s="56">
        <v>0</v>
      </c>
      <c r="R188" s="56">
        <v>0</v>
      </c>
      <c r="S188" s="56">
        <v>0</v>
      </c>
      <c r="T188" s="56">
        <v>0</v>
      </c>
      <c r="U188" s="56">
        <v>0</v>
      </c>
      <c r="V188" s="56">
        <v>0</v>
      </c>
      <c r="W188" s="66">
        <v>0</v>
      </c>
      <c r="X188" s="66">
        <v>0</v>
      </c>
      <c r="Y188" s="66">
        <v>0</v>
      </c>
      <c r="Z188" s="66">
        <v>0</v>
      </c>
      <c r="AA188" s="66">
        <v>0</v>
      </c>
      <c r="AB188" s="66">
        <v>0</v>
      </c>
      <c r="AC188" s="66">
        <v>0</v>
      </c>
      <c r="AD188" s="66">
        <v>0</v>
      </c>
      <c r="AE188" s="66">
        <v>0</v>
      </c>
      <c r="AF188" s="66">
        <v>0</v>
      </c>
      <c r="AG188" s="66">
        <v>0</v>
      </c>
      <c r="AH188" s="66">
        <v>0</v>
      </c>
      <c r="AI188" s="66">
        <v>0</v>
      </c>
      <c r="AJ188" s="66">
        <v>0</v>
      </c>
      <c r="AK188" s="66">
        <v>0.2</v>
      </c>
      <c r="AL188" s="66">
        <v>1261.0999999999999</v>
      </c>
      <c r="AM188" s="66">
        <v>35.299999999999997</v>
      </c>
      <c r="AN188" s="66">
        <v>0</v>
      </c>
      <c r="AO188" s="66">
        <v>27.5</v>
      </c>
      <c r="AP188" s="66">
        <v>0</v>
      </c>
      <c r="AQ188" s="66">
        <v>0</v>
      </c>
      <c r="AR188" s="56">
        <v>0</v>
      </c>
      <c r="AS188" s="32">
        <v>0</v>
      </c>
      <c r="AT188" s="32">
        <v>0</v>
      </c>
      <c r="AU188" s="32">
        <v>0</v>
      </c>
      <c r="AV188" s="32">
        <v>0</v>
      </c>
      <c r="AW188" s="32">
        <v>0</v>
      </c>
    </row>
    <row r="189" spans="1:49" x14ac:dyDescent="0.3">
      <c r="A189" s="11" t="s">
        <v>333</v>
      </c>
      <c r="B189" s="24" t="s">
        <v>334</v>
      </c>
      <c r="C189" s="32">
        <v>1018.3</v>
      </c>
      <c r="D189" s="32">
        <v>1029.7</v>
      </c>
      <c r="E189" s="32">
        <v>1732.1</v>
      </c>
      <c r="F189" s="32">
        <v>1995.2</v>
      </c>
      <c r="G189" s="32">
        <v>2806.9</v>
      </c>
      <c r="H189" s="32">
        <v>5042.3</v>
      </c>
      <c r="I189" s="32">
        <v>6232</v>
      </c>
      <c r="J189" s="32">
        <v>7896</v>
      </c>
      <c r="K189" s="32">
        <v>7702.9</v>
      </c>
      <c r="L189" s="32">
        <v>6968.5</v>
      </c>
      <c r="M189" s="32">
        <v>7789.1</v>
      </c>
      <c r="N189" s="32">
        <v>7792.8</v>
      </c>
      <c r="O189" s="32">
        <v>7582.5</v>
      </c>
      <c r="P189" s="32">
        <v>7953</v>
      </c>
      <c r="Q189" s="32">
        <v>12359.6</v>
      </c>
      <c r="R189" s="32">
        <v>14274</v>
      </c>
      <c r="S189" s="32">
        <v>19466.099999999999</v>
      </c>
      <c r="T189" s="32">
        <v>42528.2</v>
      </c>
      <c r="U189" s="56">
        <v>49734.1</v>
      </c>
      <c r="V189" s="56">
        <f t="shared" ref="V189:AR189" si="50">+V190+V191+V192</f>
        <v>44204.6</v>
      </c>
      <c r="W189" s="56">
        <f t="shared" si="50"/>
        <v>62534.799999999996</v>
      </c>
      <c r="X189" s="56">
        <f t="shared" si="50"/>
        <v>108856.5</v>
      </c>
      <c r="Y189" s="56">
        <f t="shared" si="50"/>
        <v>128770.5</v>
      </c>
      <c r="Z189" s="56">
        <f t="shared" si="50"/>
        <v>145693</v>
      </c>
      <c r="AA189" s="56">
        <f t="shared" si="50"/>
        <v>140715.5</v>
      </c>
      <c r="AB189" s="56">
        <f t="shared" si="50"/>
        <v>167596.5</v>
      </c>
      <c r="AC189" s="56">
        <f t="shared" si="50"/>
        <v>212622.9</v>
      </c>
      <c r="AD189" s="56">
        <f t="shared" si="50"/>
        <v>187427.5</v>
      </c>
      <c r="AE189" s="56">
        <f t="shared" si="50"/>
        <v>232527.7</v>
      </c>
      <c r="AF189" s="56">
        <f t="shared" si="50"/>
        <v>259598.90000000002</v>
      </c>
      <c r="AG189" s="56">
        <f t="shared" si="50"/>
        <v>331350.09999999998</v>
      </c>
      <c r="AH189" s="56">
        <f t="shared" si="50"/>
        <v>479462.5</v>
      </c>
      <c r="AI189" s="56">
        <f t="shared" si="50"/>
        <v>504816.5</v>
      </c>
      <c r="AJ189" s="56">
        <f t="shared" si="50"/>
        <v>394333.7</v>
      </c>
      <c r="AK189" s="56">
        <f t="shared" si="50"/>
        <v>429028.5</v>
      </c>
      <c r="AL189" s="56">
        <f t="shared" si="50"/>
        <v>452407.8</v>
      </c>
      <c r="AM189" s="56">
        <f t="shared" si="50"/>
        <v>371206</v>
      </c>
      <c r="AN189" s="56">
        <f t="shared" si="50"/>
        <v>472770.9</v>
      </c>
      <c r="AO189" s="56">
        <f t="shared" si="50"/>
        <v>612263.20000000007</v>
      </c>
      <c r="AP189" s="56">
        <f t="shared" si="50"/>
        <v>602034.20000000007</v>
      </c>
      <c r="AQ189" s="56">
        <f>+AQ190+AQ191+AQ192</f>
        <v>642858.80000000005</v>
      </c>
      <c r="AR189" s="56">
        <f t="shared" si="50"/>
        <v>648676</v>
      </c>
      <c r="AS189" s="32">
        <f>+AS190+AS191+AS192</f>
        <v>430470.3</v>
      </c>
      <c r="AT189" s="32">
        <f>+AT190+AT191+AT192</f>
        <v>527366.80000000005</v>
      </c>
      <c r="AU189" s="32">
        <f>+AU190+AU191+AU192</f>
        <v>673095.2</v>
      </c>
      <c r="AV189" s="32">
        <f>+AV190+AV191+AV192</f>
        <v>637457.1</v>
      </c>
      <c r="AW189" s="32">
        <f>+AW190+AW191+AW192</f>
        <v>480226.1</v>
      </c>
    </row>
    <row r="190" spans="1:49" x14ac:dyDescent="0.3">
      <c r="A190" s="11" t="s">
        <v>335</v>
      </c>
      <c r="B190" s="21" t="s">
        <v>307</v>
      </c>
      <c r="C190" s="35">
        <v>910.1</v>
      </c>
      <c r="D190" s="35">
        <v>927.6</v>
      </c>
      <c r="E190" s="35">
        <v>1586.5</v>
      </c>
      <c r="F190" s="35">
        <v>1881.8</v>
      </c>
      <c r="G190" s="35">
        <v>2394.9</v>
      </c>
      <c r="H190" s="35">
        <v>4581.5</v>
      </c>
      <c r="I190" s="35">
        <v>5954.2</v>
      </c>
      <c r="J190" s="35">
        <v>7619</v>
      </c>
      <c r="K190" s="35">
        <v>7396.3</v>
      </c>
      <c r="L190" s="35">
        <v>6749</v>
      </c>
      <c r="M190" s="35">
        <v>7554.8</v>
      </c>
      <c r="N190" s="35">
        <v>7727.8</v>
      </c>
      <c r="O190" s="35">
        <v>7523.3</v>
      </c>
      <c r="P190" s="35">
        <v>7960.2</v>
      </c>
      <c r="Q190" s="35">
        <v>12319.8</v>
      </c>
      <c r="R190" s="35">
        <v>14253.3</v>
      </c>
      <c r="S190" s="35">
        <v>19608.7</v>
      </c>
      <c r="T190" s="35">
        <v>42236.4</v>
      </c>
      <c r="U190" s="35">
        <v>49659</v>
      </c>
      <c r="V190" s="35">
        <v>44204.6</v>
      </c>
      <c r="W190" s="63">
        <v>62453.9</v>
      </c>
      <c r="X190" s="63">
        <v>108241.1</v>
      </c>
      <c r="Y190" s="63">
        <v>109197.5</v>
      </c>
      <c r="Z190" s="63">
        <v>122490.2</v>
      </c>
      <c r="AA190" s="63">
        <v>122627.7</v>
      </c>
      <c r="AB190" s="63">
        <v>111424.7</v>
      </c>
      <c r="AC190" s="63">
        <v>118367.4</v>
      </c>
      <c r="AD190" s="63">
        <v>105765.9</v>
      </c>
      <c r="AE190" s="63">
        <v>103870.39999999999</v>
      </c>
      <c r="AF190" s="63">
        <v>90837.3</v>
      </c>
      <c r="AG190" s="63">
        <v>93173.1</v>
      </c>
      <c r="AH190" s="63">
        <v>75386.600000000006</v>
      </c>
      <c r="AI190" s="63">
        <v>55012.1</v>
      </c>
      <c r="AJ190" s="63">
        <v>16157.4</v>
      </c>
      <c r="AK190" s="63">
        <v>12093.1</v>
      </c>
      <c r="AL190" s="63">
        <v>26254.400000000001</v>
      </c>
      <c r="AM190" s="63">
        <v>8177.9</v>
      </c>
      <c r="AN190" s="63">
        <v>17553.7</v>
      </c>
      <c r="AO190" s="63">
        <v>137542.20000000001</v>
      </c>
      <c r="AP190" s="63">
        <v>5290</v>
      </c>
      <c r="AQ190" s="63">
        <v>3586.3</v>
      </c>
      <c r="AR190" s="35">
        <v>12403</v>
      </c>
      <c r="AS190" s="15">
        <v>2973</v>
      </c>
      <c r="AT190" s="15">
        <v>4092</v>
      </c>
      <c r="AU190" s="15">
        <v>4082</v>
      </c>
      <c r="AV190" s="11">
        <v>8342.5</v>
      </c>
      <c r="AW190" s="15">
        <v>5242.7</v>
      </c>
    </row>
    <row r="191" spans="1:49" x14ac:dyDescent="0.3">
      <c r="A191" s="11" t="s">
        <v>336</v>
      </c>
      <c r="B191" s="21" t="s">
        <v>309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63">
        <v>60.2</v>
      </c>
      <c r="X191" s="63">
        <v>526.5</v>
      </c>
      <c r="Y191" s="63">
        <v>1949.5</v>
      </c>
      <c r="Z191" s="63">
        <v>2051.9</v>
      </c>
      <c r="AA191" s="63">
        <v>224.5</v>
      </c>
      <c r="AB191" s="63">
        <v>696.9</v>
      </c>
      <c r="AC191" s="63">
        <v>1540.5</v>
      </c>
      <c r="AD191" s="63">
        <v>1725.5</v>
      </c>
      <c r="AE191" s="63">
        <v>903.3</v>
      </c>
      <c r="AF191" s="63">
        <v>714.1</v>
      </c>
      <c r="AG191" s="63">
        <v>282.89999999999998</v>
      </c>
      <c r="AH191" s="63">
        <v>1695.4</v>
      </c>
      <c r="AI191" s="63">
        <v>515.4</v>
      </c>
      <c r="AJ191" s="63">
        <v>3183.3</v>
      </c>
      <c r="AK191" s="63">
        <v>11296.4</v>
      </c>
      <c r="AL191" s="63">
        <v>46.2</v>
      </c>
      <c r="AM191" s="63">
        <v>-3878.1</v>
      </c>
      <c r="AN191" s="63">
        <v>-209</v>
      </c>
      <c r="AO191" s="63">
        <v>-9955.2000000000007</v>
      </c>
      <c r="AP191" s="63">
        <v>-7353.7</v>
      </c>
      <c r="AQ191" s="63">
        <v>-10567.9</v>
      </c>
      <c r="AR191" s="35">
        <v>-4550</v>
      </c>
      <c r="AS191" s="15">
        <v>-1888.7</v>
      </c>
      <c r="AT191" s="15">
        <v>-3350.2</v>
      </c>
      <c r="AU191" s="15">
        <v>6538</v>
      </c>
      <c r="AV191" s="11">
        <v>9961.9</v>
      </c>
      <c r="AW191" s="15">
        <v>-492.4</v>
      </c>
    </row>
    <row r="192" spans="1:49" x14ac:dyDescent="0.3">
      <c r="A192" s="11" t="s">
        <v>337</v>
      </c>
      <c r="B192" s="21" t="s">
        <v>311</v>
      </c>
      <c r="C192" s="35">
        <v>0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20.7</v>
      </c>
      <c r="X192" s="35">
        <v>88.9</v>
      </c>
      <c r="Y192" s="35">
        <v>17623.5</v>
      </c>
      <c r="Z192" s="35">
        <v>21150.9</v>
      </c>
      <c r="AA192" s="35">
        <v>17863.3</v>
      </c>
      <c r="AB192" s="35">
        <v>55474.9</v>
      </c>
      <c r="AC192" s="35">
        <v>92715</v>
      </c>
      <c r="AD192" s="35">
        <v>79936.100000000006</v>
      </c>
      <c r="AE192" s="35">
        <v>127754</v>
      </c>
      <c r="AF192" s="35">
        <v>168047.5</v>
      </c>
      <c r="AG192" s="35">
        <v>237894.1</v>
      </c>
      <c r="AH192" s="35">
        <v>402380.5</v>
      </c>
      <c r="AI192" s="35">
        <v>449289</v>
      </c>
      <c r="AJ192" s="35">
        <v>374993</v>
      </c>
      <c r="AK192" s="35">
        <v>405639</v>
      </c>
      <c r="AL192" s="35">
        <v>426107.2</v>
      </c>
      <c r="AM192" s="35">
        <v>366906.2</v>
      </c>
      <c r="AN192" s="35">
        <v>455426.2</v>
      </c>
      <c r="AO192" s="35">
        <v>484676.2</v>
      </c>
      <c r="AP192" s="35">
        <v>604097.9</v>
      </c>
      <c r="AQ192" s="35">
        <v>649840.4</v>
      </c>
      <c r="AR192" s="35">
        <v>640823</v>
      </c>
      <c r="AS192" s="15">
        <v>429386</v>
      </c>
      <c r="AT192" s="15">
        <v>526625</v>
      </c>
      <c r="AU192" s="15">
        <v>662475.19999999995</v>
      </c>
      <c r="AV192" s="11">
        <v>619152.69999999995</v>
      </c>
      <c r="AW192" s="15">
        <v>475475.8</v>
      </c>
    </row>
    <row r="193" spans="1:49" x14ac:dyDescent="0.3">
      <c r="A193" s="11" t="s">
        <v>338</v>
      </c>
      <c r="B193" s="24" t="s">
        <v>339</v>
      </c>
      <c r="C193" s="32">
        <v>2013.4</v>
      </c>
      <c r="D193" s="32">
        <v>356.3</v>
      </c>
      <c r="E193" s="32">
        <v>357.4</v>
      </c>
      <c r="F193" s="32">
        <v>472.9</v>
      </c>
      <c r="G193" s="32">
        <v>562.9</v>
      </c>
      <c r="H193" s="32">
        <v>600.9</v>
      </c>
      <c r="I193" s="32">
        <v>875.6</v>
      </c>
      <c r="J193" s="32">
        <v>917.1</v>
      </c>
      <c r="K193" s="32">
        <v>934.8</v>
      </c>
      <c r="L193" s="32">
        <v>853.3</v>
      </c>
      <c r="M193" s="32">
        <v>868</v>
      </c>
      <c r="N193" s="32">
        <v>760.2</v>
      </c>
      <c r="O193" s="32">
        <v>718.6</v>
      </c>
      <c r="P193" s="32">
        <v>538.6</v>
      </c>
      <c r="Q193" s="32">
        <v>513.4</v>
      </c>
      <c r="R193" s="32">
        <v>500</v>
      </c>
      <c r="S193" s="32">
        <v>619.1</v>
      </c>
      <c r="T193" s="32">
        <v>995.5</v>
      </c>
      <c r="U193" s="32">
        <v>3072.3</v>
      </c>
      <c r="V193" s="56">
        <v>4227.6000000000004</v>
      </c>
      <c r="W193" s="56">
        <f t="shared" ref="W193:AR193" si="51">+W194+W195</f>
        <v>4376.3</v>
      </c>
      <c r="X193" s="56">
        <f t="shared" si="51"/>
        <v>7315.9</v>
      </c>
      <c r="Y193" s="56">
        <f t="shared" si="51"/>
        <v>16213.7</v>
      </c>
      <c r="Z193" s="56">
        <f t="shared" si="51"/>
        <v>5616.7</v>
      </c>
      <c r="AA193" s="56">
        <f t="shared" si="51"/>
        <v>3152.6</v>
      </c>
      <c r="AB193" s="56">
        <f t="shared" si="51"/>
        <v>7321.9</v>
      </c>
      <c r="AC193" s="56">
        <f t="shared" si="51"/>
        <v>33821.5</v>
      </c>
      <c r="AD193" s="56">
        <f t="shared" si="51"/>
        <v>10652.900000000001</v>
      </c>
      <c r="AE193" s="56">
        <f t="shared" si="51"/>
        <v>19000.100000000002</v>
      </c>
      <c r="AF193" s="56">
        <f t="shared" si="51"/>
        <v>8055.5</v>
      </c>
      <c r="AG193" s="56">
        <f t="shared" si="51"/>
        <v>6954.8</v>
      </c>
      <c r="AH193" s="56">
        <f t="shared" si="51"/>
        <v>20764.900000000001</v>
      </c>
      <c r="AI193" s="56">
        <f t="shared" si="51"/>
        <v>32445.5</v>
      </c>
      <c r="AJ193" s="56">
        <f t="shared" si="51"/>
        <v>28263.7</v>
      </c>
      <c r="AK193" s="56">
        <f t="shared" si="51"/>
        <v>14491.3</v>
      </c>
      <c r="AL193" s="56">
        <f t="shared" si="51"/>
        <v>21792.5</v>
      </c>
      <c r="AM193" s="56">
        <f t="shared" si="51"/>
        <v>24351.599999999999</v>
      </c>
      <c r="AN193" s="56">
        <f t="shared" si="51"/>
        <v>42195.3</v>
      </c>
      <c r="AO193" s="56">
        <f t="shared" si="51"/>
        <v>30785.5</v>
      </c>
      <c r="AP193" s="56">
        <f t="shared" si="51"/>
        <v>82076.400000000009</v>
      </c>
      <c r="AQ193" s="56">
        <f t="shared" si="51"/>
        <v>50320.299999999996</v>
      </c>
      <c r="AR193" s="56">
        <f t="shared" si="51"/>
        <v>65275</v>
      </c>
      <c r="AS193" s="32">
        <f>+AS194+AS195</f>
        <v>34040</v>
      </c>
      <c r="AT193" s="32">
        <f>+AT194+AT195</f>
        <v>34370.6</v>
      </c>
      <c r="AU193" s="32">
        <f>+AU194+AU195</f>
        <v>40585.699999999997</v>
      </c>
      <c r="AV193" s="32">
        <f>+AV194+AV195</f>
        <v>43983.7</v>
      </c>
      <c r="AW193" s="32">
        <f>+AW194+AW195</f>
        <v>44053.2</v>
      </c>
    </row>
    <row r="194" spans="1:49" x14ac:dyDescent="0.3">
      <c r="A194" s="11" t="s">
        <v>340</v>
      </c>
      <c r="B194" s="21" t="s">
        <v>315</v>
      </c>
      <c r="C194" s="35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0</v>
      </c>
      <c r="U194" s="35">
        <v>0</v>
      </c>
      <c r="V194" s="35">
        <v>0</v>
      </c>
      <c r="W194" s="63">
        <v>788.2</v>
      </c>
      <c r="X194" s="63">
        <v>1202.4000000000001</v>
      </c>
      <c r="Y194" s="63">
        <v>1308.2</v>
      </c>
      <c r="Z194" s="63">
        <v>2509.1999999999998</v>
      </c>
      <c r="AA194" s="63">
        <v>1027.5</v>
      </c>
      <c r="AB194" s="63">
        <v>1178</v>
      </c>
      <c r="AC194" s="76">
        <v>4596.2</v>
      </c>
      <c r="AD194" s="76">
        <v>1265.2</v>
      </c>
      <c r="AE194" s="76">
        <v>1068.4000000000001</v>
      </c>
      <c r="AF194" s="76">
        <v>1399.8</v>
      </c>
      <c r="AG194" s="76">
        <v>1990.8</v>
      </c>
      <c r="AH194" s="76">
        <v>9924.9</v>
      </c>
      <c r="AI194" s="63">
        <v>13135.9</v>
      </c>
      <c r="AJ194" s="63">
        <v>6497.2</v>
      </c>
      <c r="AK194" s="63">
        <v>6574.1</v>
      </c>
      <c r="AL194" s="63">
        <v>2642.9</v>
      </c>
      <c r="AM194" s="63">
        <v>4200.3999999999996</v>
      </c>
      <c r="AN194" s="63">
        <v>4331.8999999999996</v>
      </c>
      <c r="AO194" s="63">
        <v>5645.9</v>
      </c>
      <c r="AP194" s="63">
        <v>9955.6</v>
      </c>
      <c r="AQ194" s="63">
        <v>4779.7</v>
      </c>
      <c r="AR194" s="35">
        <v>21293</v>
      </c>
      <c r="AS194" s="15">
        <v>19040</v>
      </c>
      <c r="AT194" s="15">
        <v>22411.599999999999</v>
      </c>
      <c r="AU194" s="15">
        <v>20009.3</v>
      </c>
      <c r="AV194" s="11">
        <v>14925.5</v>
      </c>
      <c r="AW194" s="15">
        <v>14404.4</v>
      </c>
    </row>
    <row r="195" spans="1:49" x14ac:dyDescent="0.3">
      <c r="A195" s="11" t="s">
        <v>341</v>
      </c>
      <c r="B195" s="21" t="s">
        <v>317</v>
      </c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  <c r="S195" s="35">
        <v>0</v>
      </c>
      <c r="T195" s="35">
        <v>0</v>
      </c>
      <c r="U195" s="35">
        <v>0</v>
      </c>
      <c r="V195" s="35">
        <v>0</v>
      </c>
      <c r="W195" s="63">
        <v>3588.1</v>
      </c>
      <c r="X195" s="63">
        <v>6113.5</v>
      </c>
      <c r="Y195" s="63">
        <v>14905.5</v>
      </c>
      <c r="Z195" s="63">
        <v>3107.5</v>
      </c>
      <c r="AA195" s="63">
        <v>2125.1</v>
      </c>
      <c r="AB195" s="63">
        <v>6143.9</v>
      </c>
      <c r="AC195" s="63">
        <v>29225.3</v>
      </c>
      <c r="AD195" s="63">
        <v>9387.7000000000007</v>
      </c>
      <c r="AE195" s="63">
        <v>17931.7</v>
      </c>
      <c r="AF195" s="63">
        <v>6655.7</v>
      </c>
      <c r="AG195" s="63">
        <v>4964</v>
      </c>
      <c r="AH195" s="63">
        <v>10840</v>
      </c>
      <c r="AI195" s="63">
        <v>19309.599999999999</v>
      </c>
      <c r="AJ195" s="63">
        <v>21766.5</v>
      </c>
      <c r="AK195" s="63">
        <v>7917.2</v>
      </c>
      <c r="AL195" s="63">
        <v>19149.599999999999</v>
      </c>
      <c r="AM195" s="63">
        <v>20151.2</v>
      </c>
      <c r="AN195" s="63">
        <v>37863.4</v>
      </c>
      <c r="AO195" s="63">
        <v>25139.599999999999</v>
      </c>
      <c r="AP195" s="63">
        <v>72120.800000000003</v>
      </c>
      <c r="AQ195" s="63">
        <v>45540.6</v>
      </c>
      <c r="AR195" s="35">
        <v>43982</v>
      </c>
      <c r="AS195" s="15">
        <v>15000</v>
      </c>
      <c r="AT195" s="15">
        <v>11959</v>
      </c>
      <c r="AU195" s="15">
        <v>20576.400000000001</v>
      </c>
      <c r="AV195" s="11">
        <v>29058.2</v>
      </c>
      <c r="AW195" s="15">
        <v>29648.799999999999</v>
      </c>
    </row>
    <row r="196" spans="1:49" x14ac:dyDescent="0.3">
      <c r="A196" s="11" t="s">
        <v>342</v>
      </c>
      <c r="B196" s="24" t="s">
        <v>343</v>
      </c>
      <c r="C196" s="32">
        <f t="shared" ref="C196:AR196" si="52">+C193+C189+C188+C182</f>
        <v>22532.400000000001</v>
      </c>
      <c r="D196" s="32">
        <f t="shared" si="52"/>
        <v>27747.8</v>
      </c>
      <c r="E196" s="32">
        <f t="shared" si="52"/>
        <v>29411.7</v>
      </c>
      <c r="F196" s="32">
        <f t="shared" si="52"/>
        <v>38767</v>
      </c>
      <c r="G196" s="32">
        <f t="shared" si="52"/>
        <v>45244.600000000006</v>
      </c>
      <c r="H196" s="32">
        <f t="shared" si="52"/>
        <v>47624.799999999996</v>
      </c>
      <c r="I196" s="32">
        <f t="shared" si="52"/>
        <v>56406.9</v>
      </c>
      <c r="J196" s="32">
        <f t="shared" si="52"/>
        <v>67846</v>
      </c>
      <c r="K196" s="32">
        <f t="shared" si="52"/>
        <v>68823.100000000006</v>
      </c>
      <c r="L196" s="32">
        <f t="shared" si="52"/>
        <v>68027.600000000006</v>
      </c>
      <c r="M196" s="32">
        <f t="shared" si="52"/>
        <v>70216.3</v>
      </c>
      <c r="N196" s="32">
        <f t="shared" si="52"/>
        <v>68015.199999999997</v>
      </c>
      <c r="O196" s="32">
        <f t="shared" si="52"/>
        <v>59133.599999999999</v>
      </c>
      <c r="P196" s="32">
        <f t="shared" si="52"/>
        <v>48453.399999999994</v>
      </c>
      <c r="Q196" s="32">
        <f t="shared" si="52"/>
        <v>92326.399999999994</v>
      </c>
      <c r="R196" s="32">
        <f t="shared" si="52"/>
        <v>135839.90000000002</v>
      </c>
      <c r="S196" s="32">
        <f t="shared" si="52"/>
        <v>159195.29999999999</v>
      </c>
      <c r="T196" s="32">
        <f t="shared" si="52"/>
        <v>241878</v>
      </c>
      <c r="U196" s="32">
        <f t="shared" si="52"/>
        <v>297298.10000000003</v>
      </c>
      <c r="V196" s="56">
        <f t="shared" si="52"/>
        <v>317558</v>
      </c>
      <c r="W196" s="56">
        <f t="shared" si="52"/>
        <v>491414.3</v>
      </c>
      <c r="X196" s="56">
        <f t="shared" si="52"/>
        <v>732271.79999999993</v>
      </c>
      <c r="Y196" s="56">
        <f t="shared" si="52"/>
        <v>741693.8</v>
      </c>
      <c r="Z196" s="56">
        <f t="shared" si="52"/>
        <v>745993</v>
      </c>
      <c r="AA196" s="56">
        <f t="shared" si="52"/>
        <v>799947.6</v>
      </c>
      <c r="AB196" s="56">
        <f t="shared" si="52"/>
        <v>912547.4</v>
      </c>
      <c r="AC196" s="56">
        <f t="shared" si="52"/>
        <v>1103666.2999999998</v>
      </c>
      <c r="AD196" s="56">
        <f t="shared" si="52"/>
        <v>1128757.8999999999</v>
      </c>
      <c r="AE196" s="56">
        <f t="shared" si="52"/>
        <v>1410698</v>
      </c>
      <c r="AF196" s="56">
        <f t="shared" si="52"/>
        <v>1521695.6</v>
      </c>
      <c r="AG196" s="56">
        <f t="shared" si="52"/>
        <v>1915442.7</v>
      </c>
      <c r="AH196" s="56">
        <f t="shared" si="52"/>
        <v>2320654.4</v>
      </c>
      <c r="AI196" s="56">
        <f t="shared" si="52"/>
        <v>2400763.2999999998</v>
      </c>
      <c r="AJ196" s="56">
        <f t="shared" si="52"/>
        <v>2748656.8</v>
      </c>
      <c r="AK196" s="56">
        <f t="shared" si="52"/>
        <v>3614297.2</v>
      </c>
      <c r="AL196" s="56">
        <f t="shared" si="52"/>
        <v>4059233.3999999994</v>
      </c>
      <c r="AM196" s="32">
        <f t="shared" si="52"/>
        <v>4163595.6999999997</v>
      </c>
      <c r="AN196" s="56">
        <f t="shared" si="52"/>
        <v>4699859.2</v>
      </c>
      <c r="AO196" s="56">
        <f t="shared" si="52"/>
        <v>5265150.9000000004</v>
      </c>
      <c r="AP196" s="56">
        <f t="shared" si="52"/>
        <v>5745232.0999999996</v>
      </c>
      <c r="AQ196" s="56">
        <f t="shared" si="52"/>
        <v>6193694.8000000007</v>
      </c>
      <c r="AR196" s="56">
        <f t="shared" si="52"/>
        <v>6817983.9000000004</v>
      </c>
      <c r="AS196" s="32">
        <f>+AS193+AS189+AS188+AS182</f>
        <v>6603947.1999999993</v>
      </c>
      <c r="AT196" s="32">
        <f>+AT193+AT189+AT188+AT182</f>
        <v>6732202.7999999998</v>
      </c>
      <c r="AU196" s="32">
        <f>+AU193+AU189+AU188+AU182</f>
        <v>7281247.5999999996</v>
      </c>
      <c r="AV196" s="32">
        <f>+AV193+AV189+AV188+AV182</f>
        <v>6646011.2999999998</v>
      </c>
      <c r="AW196" s="32">
        <f>+AW193+AW189+AW188+AW182</f>
        <v>5670928.0999999996</v>
      </c>
    </row>
    <row r="197" spans="1:49" s="17" customFormat="1" x14ac:dyDescent="0.3">
      <c r="A197" s="17" t="s">
        <v>344</v>
      </c>
      <c r="B197" s="24" t="s">
        <v>345</v>
      </c>
      <c r="C197" s="32">
        <f t="shared" ref="C197:AR197" si="53">+C181-C196</f>
        <v>566.69999999999709</v>
      </c>
      <c r="D197" s="32">
        <f t="shared" si="53"/>
        <v>-5445.5</v>
      </c>
      <c r="E197" s="32">
        <f t="shared" si="53"/>
        <v>-3310.7000000000007</v>
      </c>
      <c r="F197" s="32">
        <f t="shared" si="53"/>
        <v>-10580.099999999999</v>
      </c>
      <c r="G197" s="32">
        <f t="shared" si="53"/>
        <v>-16809.300000000003</v>
      </c>
      <c r="H197" s="32">
        <f t="shared" si="53"/>
        <v>-5535.6999999999898</v>
      </c>
      <c r="I197" s="32">
        <f t="shared" si="53"/>
        <v>2666.3999999999942</v>
      </c>
      <c r="J197" s="32">
        <f t="shared" si="53"/>
        <v>2746.9000000000087</v>
      </c>
      <c r="K197" s="32">
        <f t="shared" si="53"/>
        <v>-961.90000000000873</v>
      </c>
      <c r="L197" s="32">
        <f t="shared" si="53"/>
        <v>108.09999999999127</v>
      </c>
      <c r="M197" s="32">
        <f t="shared" si="53"/>
        <v>153.10000000000582</v>
      </c>
      <c r="N197" s="32">
        <f t="shared" si="53"/>
        <v>4281.8000000000029</v>
      </c>
      <c r="O197" s="32">
        <f t="shared" si="53"/>
        <v>-15271.300000000003</v>
      </c>
      <c r="P197" s="32">
        <f t="shared" si="53"/>
        <v>962.70000000000437</v>
      </c>
      <c r="Q197" s="32">
        <f t="shared" si="53"/>
        <v>-10367.899999999994</v>
      </c>
      <c r="R197" s="32">
        <f t="shared" si="53"/>
        <v>-7648.0000000000146</v>
      </c>
      <c r="S197" s="32">
        <f t="shared" si="53"/>
        <v>19313.200000000012</v>
      </c>
      <c r="T197" s="32">
        <f t="shared" si="53"/>
        <v>53571.5</v>
      </c>
      <c r="U197" s="32">
        <f t="shared" si="53"/>
        <v>27565.700000000012</v>
      </c>
      <c r="V197" s="56">
        <f t="shared" si="53"/>
        <v>-604.39999999996508</v>
      </c>
      <c r="W197" s="56">
        <f t="shared" si="53"/>
        <v>-39556</v>
      </c>
      <c r="X197" s="56">
        <f t="shared" si="53"/>
        <v>-68847.099999999977</v>
      </c>
      <c r="Y197" s="56">
        <f t="shared" si="53"/>
        <v>157079.69999999995</v>
      </c>
      <c r="Z197" s="56">
        <f t="shared" si="53"/>
        <v>222477.10000000009</v>
      </c>
      <c r="AA197" s="56">
        <f t="shared" si="53"/>
        <v>-24661.300000000047</v>
      </c>
      <c r="AB197" s="56">
        <f t="shared" si="53"/>
        <v>120422.69999999995</v>
      </c>
      <c r="AC197" s="56">
        <f t="shared" si="53"/>
        <v>776714.90000000014</v>
      </c>
      <c r="AD197" s="56">
        <f t="shared" si="53"/>
        <v>602494.69999999995</v>
      </c>
      <c r="AE197" s="56">
        <f t="shared" si="53"/>
        <v>409969.90000000014</v>
      </c>
      <c r="AF197" s="56">
        <f t="shared" si="53"/>
        <v>752510.79999999981</v>
      </c>
      <c r="AG197" s="56">
        <f t="shared" si="53"/>
        <v>868842.10000000033</v>
      </c>
      <c r="AH197" s="56">
        <f t="shared" si="53"/>
        <v>1640722.5</v>
      </c>
      <c r="AI197" s="56">
        <f t="shared" si="53"/>
        <v>2129645.2999999998</v>
      </c>
      <c r="AJ197" s="56">
        <f t="shared" si="53"/>
        <v>2156611.1000000006</v>
      </c>
      <c r="AK197" s="56">
        <f t="shared" si="53"/>
        <v>2274000.0999999996</v>
      </c>
      <c r="AL197" s="56">
        <f t="shared" si="53"/>
        <v>98730.900000000373</v>
      </c>
      <c r="AM197" s="32">
        <f t="shared" si="53"/>
        <v>1077936.5000000005</v>
      </c>
      <c r="AN197" s="56">
        <f t="shared" si="53"/>
        <v>1604800.2999999998</v>
      </c>
      <c r="AO197" s="56">
        <f t="shared" si="53"/>
        <v>1491569.9000000004</v>
      </c>
      <c r="AP197" s="56">
        <f t="shared" si="53"/>
        <v>430823.79999999981</v>
      </c>
      <c r="AQ197" s="56">
        <f>+AQ181-AQ196</f>
        <v>-324349.70000000019</v>
      </c>
      <c r="AR197" s="56">
        <f t="shared" si="53"/>
        <v>-2292384.5</v>
      </c>
      <c r="AS197" s="32">
        <f>+AS181-AS196</f>
        <v>-2227753.7999999989</v>
      </c>
      <c r="AT197" s="32">
        <f>+AT181-AT196</f>
        <v>-1707120.5</v>
      </c>
      <c r="AU197" s="32">
        <f>+AU181-AU196</f>
        <v>-1276526.2000000002</v>
      </c>
      <c r="AV197" s="32">
        <f>+AV181-AV196</f>
        <v>-1342657.2000000002</v>
      </c>
      <c r="AW197" s="32">
        <f>+AW181-AW196</f>
        <v>-1938267.3999999994</v>
      </c>
    </row>
    <row r="198" spans="1:49" x14ac:dyDescent="0.3">
      <c r="A198" s="11" t="s">
        <v>346</v>
      </c>
      <c r="B198" s="21" t="s">
        <v>347</v>
      </c>
      <c r="C198" s="35">
        <v>-2.9</v>
      </c>
      <c r="D198" s="35">
        <v>-1.7</v>
      </c>
      <c r="E198" s="35">
        <v>-11.8</v>
      </c>
      <c r="F198" s="35">
        <v>-4.2</v>
      </c>
      <c r="G198" s="35">
        <v>-5</v>
      </c>
      <c r="H198" s="35">
        <v>-8.9</v>
      </c>
      <c r="I198" s="35">
        <v>-0.6</v>
      </c>
      <c r="J198" s="35">
        <v>-4.4000000000000004</v>
      </c>
      <c r="K198" s="35">
        <v>-7</v>
      </c>
      <c r="L198" s="35">
        <v>-4.7</v>
      </c>
      <c r="M198" s="35">
        <v>-2.8</v>
      </c>
      <c r="N198" s="35">
        <v>-5.7</v>
      </c>
      <c r="O198" s="35">
        <v>-1.3</v>
      </c>
      <c r="P198" s="35">
        <v>-1.6</v>
      </c>
      <c r="Q198" s="35">
        <v>-3.9</v>
      </c>
      <c r="R198" s="35">
        <v>-9.1999999999999993</v>
      </c>
      <c r="S198" s="35">
        <v>-11.5</v>
      </c>
      <c r="T198" s="35">
        <v>-0.6</v>
      </c>
      <c r="U198" s="35">
        <v>-58.2</v>
      </c>
      <c r="V198" s="35">
        <v>0</v>
      </c>
      <c r="W198" s="35">
        <v>-60.9</v>
      </c>
      <c r="X198" s="35">
        <v>-59.7</v>
      </c>
      <c r="Y198" s="35">
        <v>-38.299999999999997</v>
      </c>
      <c r="Z198" s="35">
        <v>-43.9</v>
      </c>
      <c r="AA198" s="35">
        <v>-233.4</v>
      </c>
      <c r="AB198" s="35">
        <v>-52.9</v>
      </c>
      <c r="AC198" s="35">
        <v>-53.7</v>
      </c>
      <c r="AD198" s="35">
        <v>-64.3</v>
      </c>
      <c r="AE198" s="35">
        <v>-120.8</v>
      </c>
      <c r="AF198" s="35">
        <v>-666.5</v>
      </c>
      <c r="AG198" s="35">
        <v>453</v>
      </c>
      <c r="AH198" s="35">
        <v>-141</v>
      </c>
      <c r="AI198" s="35">
        <v>-964.8</v>
      </c>
      <c r="AJ198" s="35">
        <v>-641.1</v>
      </c>
      <c r="AK198" s="35">
        <v>-441.6</v>
      </c>
      <c r="AL198" s="35">
        <v>-1104.3</v>
      </c>
      <c r="AM198" s="35">
        <v>-6209.4</v>
      </c>
      <c r="AN198" s="35">
        <v>-6448.2</v>
      </c>
      <c r="AO198" s="35">
        <v>-10503.7</v>
      </c>
      <c r="AP198" s="35">
        <v>-12846.5</v>
      </c>
      <c r="AQ198" s="35">
        <v>-11630.5</v>
      </c>
      <c r="AR198" s="35">
        <v>-24700.799999999999</v>
      </c>
      <c r="AS198" s="15">
        <v>-16774.5</v>
      </c>
      <c r="AT198" s="15">
        <v>-16424.599999999999</v>
      </c>
      <c r="AU198" s="15">
        <v>-13492.5</v>
      </c>
      <c r="AV198" s="11">
        <v>-17152.599999999999</v>
      </c>
      <c r="AW198" s="15">
        <v>-17169.599999999999</v>
      </c>
    </row>
    <row r="199" spans="1:49" x14ac:dyDescent="0.3">
      <c r="A199" s="11" t="s">
        <v>348</v>
      </c>
      <c r="B199" s="21" t="s">
        <v>349</v>
      </c>
      <c r="C199" s="35">
        <v>1483.6</v>
      </c>
      <c r="D199" s="35">
        <v>287</v>
      </c>
      <c r="E199" s="35">
        <v>510.7</v>
      </c>
      <c r="F199" s="35">
        <v>-239.2</v>
      </c>
      <c r="G199" s="35">
        <v>75.099999999999994</v>
      </c>
      <c r="H199" s="35">
        <v>-589.1</v>
      </c>
      <c r="I199" s="35">
        <v>-1076.4000000000001</v>
      </c>
      <c r="J199" s="35">
        <v>-575.20000000000005</v>
      </c>
      <c r="K199" s="35">
        <v>-1409</v>
      </c>
      <c r="L199" s="35">
        <v>-1226.4000000000001</v>
      </c>
      <c r="M199" s="35">
        <v>-589.70000000000005</v>
      </c>
      <c r="N199" s="35">
        <v>-438.7</v>
      </c>
      <c r="O199" s="35">
        <v>-301</v>
      </c>
      <c r="P199" s="35">
        <v>-547.1</v>
      </c>
      <c r="Q199" s="35">
        <v>-285.39999999999998</v>
      </c>
      <c r="R199" s="35">
        <v>-193.7</v>
      </c>
      <c r="S199" s="35">
        <v>-353.2</v>
      </c>
      <c r="T199" s="35">
        <v>-1553.8</v>
      </c>
      <c r="U199" s="35">
        <v>64.2</v>
      </c>
      <c r="V199" s="35">
        <v>-58.8</v>
      </c>
      <c r="W199" s="63">
        <v>-1127.2</v>
      </c>
      <c r="X199" s="63">
        <v>-190.1</v>
      </c>
      <c r="Y199" s="63">
        <v>12231.5</v>
      </c>
      <c r="Z199" s="63">
        <v>3365.1</v>
      </c>
      <c r="AA199" s="63">
        <v>37751.5</v>
      </c>
      <c r="AB199" s="63">
        <v>18521.3</v>
      </c>
      <c r="AC199" s="63">
        <v>22113.1</v>
      </c>
      <c r="AD199" s="79">
        <v>2540.6</v>
      </c>
      <c r="AE199" s="63">
        <v>80030.899999999994</v>
      </c>
      <c r="AF199" s="63">
        <v>57617</v>
      </c>
      <c r="AG199" s="63">
        <v>47823.7</v>
      </c>
      <c r="AH199" s="63">
        <v>80661.3</v>
      </c>
      <c r="AI199" s="63">
        <v>125224.4</v>
      </c>
      <c r="AJ199" s="63">
        <v>98355.5</v>
      </c>
      <c r="AK199" s="63">
        <v>152573.29999999999</v>
      </c>
      <c r="AL199" s="63">
        <v>190667.1</v>
      </c>
      <c r="AM199" s="63">
        <v>157068.6</v>
      </c>
      <c r="AN199" s="63">
        <v>142228.20000000001</v>
      </c>
      <c r="AO199" s="63">
        <v>134526.70000000001</v>
      </c>
      <c r="AP199" s="63">
        <v>136483.1</v>
      </c>
      <c r="AQ199" s="80">
        <v>119388.4</v>
      </c>
      <c r="AR199" s="35">
        <v>-35872</v>
      </c>
      <c r="AS199" s="15">
        <v>173649</v>
      </c>
      <c r="AT199" s="15">
        <v>131231</v>
      </c>
      <c r="AU199" s="15">
        <v>68370.600000000006</v>
      </c>
      <c r="AV199" s="11">
        <v>153135.79999999999</v>
      </c>
      <c r="AW199" s="15">
        <v>130911.7</v>
      </c>
    </row>
    <row r="200" spans="1:49" x14ac:dyDescent="0.3">
      <c r="A200" s="11" t="s">
        <v>350</v>
      </c>
      <c r="B200" s="24" t="s">
        <v>351</v>
      </c>
      <c r="C200" s="32">
        <f t="shared" ref="C200:AR200" si="54">+C197+C198+C199</f>
        <v>2047.3999999999969</v>
      </c>
      <c r="D200" s="32">
        <f t="shared" si="54"/>
        <v>-5160.2</v>
      </c>
      <c r="E200" s="32">
        <f t="shared" si="54"/>
        <v>-2811.8000000000011</v>
      </c>
      <c r="F200" s="32">
        <f t="shared" si="54"/>
        <v>-10823.5</v>
      </c>
      <c r="G200" s="32">
        <f t="shared" si="54"/>
        <v>-16739.200000000004</v>
      </c>
      <c r="H200" s="32">
        <f t="shared" si="54"/>
        <v>-6133.6999999999898</v>
      </c>
      <c r="I200" s="32">
        <f t="shared" si="54"/>
        <v>1589.3999999999942</v>
      </c>
      <c r="J200" s="32">
        <f t="shared" si="54"/>
        <v>2167.3000000000084</v>
      </c>
      <c r="K200" s="32">
        <f t="shared" si="54"/>
        <v>-2377.9000000000087</v>
      </c>
      <c r="L200" s="32">
        <f t="shared" si="54"/>
        <v>-1123.0000000000089</v>
      </c>
      <c r="M200" s="32">
        <f t="shared" si="54"/>
        <v>-439.39999999999424</v>
      </c>
      <c r="N200" s="32">
        <f t="shared" si="54"/>
        <v>3837.4000000000033</v>
      </c>
      <c r="O200" s="32">
        <f t="shared" si="54"/>
        <v>-15573.600000000002</v>
      </c>
      <c r="P200" s="32">
        <f t="shared" si="54"/>
        <v>414.00000000000432</v>
      </c>
      <c r="Q200" s="32">
        <f t="shared" si="54"/>
        <v>-10657.199999999993</v>
      </c>
      <c r="R200" s="32">
        <f t="shared" si="54"/>
        <v>-7850.9000000000142</v>
      </c>
      <c r="S200" s="32">
        <f t="shared" si="54"/>
        <v>18948.500000000011</v>
      </c>
      <c r="T200" s="32">
        <f t="shared" si="54"/>
        <v>52017.1</v>
      </c>
      <c r="U200" s="32">
        <f t="shared" si="54"/>
        <v>27571.700000000012</v>
      </c>
      <c r="V200" s="32">
        <f t="shared" si="54"/>
        <v>-663.19999999996503</v>
      </c>
      <c r="W200" s="32">
        <f t="shared" si="54"/>
        <v>-40744.1</v>
      </c>
      <c r="X200" s="32">
        <f t="shared" si="54"/>
        <v>-69096.89999999998</v>
      </c>
      <c r="Y200" s="32">
        <f t="shared" si="54"/>
        <v>169272.89999999997</v>
      </c>
      <c r="Z200" s="32">
        <f t="shared" si="54"/>
        <v>225798.3000000001</v>
      </c>
      <c r="AA200" s="56">
        <f t="shared" si="54"/>
        <v>12856.799999999952</v>
      </c>
      <c r="AB200" s="56">
        <f t="shared" si="54"/>
        <v>138891.09999999995</v>
      </c>
      <c r="AC200" s="56">
        <f t="shared" si="54"/>
        <v>798774.30000000016</v>
      </c>
      <c r="AD200" s="56">
        <f t="shared" si="54"/>
        <v>604970.99999999988</v>
      </c>
      <c r="AE200" s="32">
        <f t="shared" si="54"/>
        <v>489880.00000000012</v>
      </c>
      <c r="AF200" s="32">
        <f t="shared" si="54"/>
        <v>809461.29999999981</v>
      </c>
      <c r="AG200" s="32">
        <f t="shared" si="54"/>
        <v>917118.80000000028</v>
      </c>
      <c r="AH200" s="32">
        <f t="shared" si="54"/>
        <v>1721242.8</v>
      </c>
      <c r="AI200" s="56">
        <f t="shared" si="54"/>
        <v>2253904.9</v>
      </c>
      <c r="AJ200" s="56">
        <f t="shared" si="54"/>
        <v>2254325.5000000005</v>
      </c>
      <c r="AK200" s="32">
        <f t="shared" si="54"/>
        <v>2426131.7999999993</v>
      </c>
      <c r="AL200" s="56">
        <f t="shared" si="54"/>
        <v>288293.70000000036</v>
      </c>
      <c r="AM200" s="32">
        <f t="shared" si="54"/>
        <v>1228795.7000000007</v>
      </c>
      <c r="AN200" s="56">
        <f t="shared" si="54"/>
        <v>1740580.2999999998</v>
      </c>
      <c r="AO200" s="56">
        <f t="shared" si="54"/>
        <v>1615592.9000000004</v>
      </c>
      <c r="AP200" s="32">
        <f t="shared" si="54"/>
        <v>554460.39999999979</v>
      </c>
      <c r="AQ200" s="32">
        <f t="shared" si="54"/>
        <v>-216591.80000000019</v>
      </c>
      <c r="AR200" s="32">
        <f t="shared" si="54"/>
        <v>-2352957.2999999998</v>
      </c>
      <c r="AS200" s="32">
        <f>+AS197+AS198+AS199</f>
        <v>-2070879.2999999989</v>
      </c>
      <c r="AT200" s="32">
        <f>+AT197+AT198+AT199</f>
        <v>-1592314.1</v>
      </c>
      <c r="AU200" s="32">
        <f>+AU197+AU198+AU199</f>
        <v>-1221648.1000000001</v>
      </c>
      <c r="AV200" s="32">
        <f>+AV197+AV198+AV199</f>
        <v>-1206674.0000000002</v>
      </c>
      <c r="AW200" s="32">
        <f>+AW197+AW198+AW199</f>
        <v>-1824525.2999999996</v>
      </c>
    </row>
    <row r="201" spans="1:49" x14ac:dyDescent="0.3">
      <c r="B201" s="27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56"/>
      <c r="AB201" s="56"/>
      <c r="AC201" s="56"/>
      <c r="AD201" s="56"/>
      <c r="AE201" s="32"/>
      <c r="AF201" s="32"/>
      <c r="AG201" s="32"/>
      <c r="AH201" s="32"/>
      <c r="AI201" s="56"/>
      <c r="AJ201" s="56"/>
      <c r="AK201" s="32"/>
      <c r="AL201" s="56"/>
      <c r="AM201" s="32"/>
      <c r="AN201" s="56"/>
      <c r="AO201" s="56"/>
      <c r="AP201" s="32"/>
      <c r="AQ201" s="32"/>
      <c r="AR201" s="32"/>
      <c r="AS201" s="32"/>
      <c r="AT201" s="32"/>
      <c r="AV201" s="32"/>
    </row>
    <row r="202" spans="1:49" x14ac:dyDescent="0.3">
      <c r="B202" s="51" t="s">
        <v>149</v>
      </c>
      <c r="C202" s="53">
        <f t="shared" ref="C202:AR202" si="55">+C167-C213</f>
        <v>0</v>
      </c>
      <c r="D202" s="53">
        <f t="shared" si="55"/>
        <v>0</v>
      </c>
      <c r="E202" s="53">
        <f t="shared" si="55"/>
        <v>0</v>
      </c>
      <c r="F202" s="53">
        <f t="shared" si="55"/>
        <v>0</v>
      </c>
      <c r="G202" s="53">
        <f t="shared" si="55"/>
        <v>0</v>
      </c>
      <c r="H202" s="53">
        <f t="shared" si="55"/>
        <v>0</v>
      </c>
      <c r="I202" s="53">
        <f t="shared" si="55"/>
        <v>0</v>
      </c>
      <c r="J202" s="53">
        <f t="shared" si="55"/>
        <v>0</v>
      </c>
      <c r="K202" s="53">
        <f t="shared" si="55"/>
        <v>0</v>
      </c>
      <c r="L202" s="53">
        <f t="shared" si="55"/>
        <v>0</v>
      </c>
      <c r="M202" s="53">
        <f t="shared" si="55"/>
        <v>0.10000000000582077</v>
      </c>
      <c r="N202" s="53">
        <f t="shared" si="55"/>
        <v>0</v>
      </c>
      <c r="O202" s="53">
        <f t="shared" si="55"/>
        <v>0</v>
      </c>
      <c r="P202" s="53">
        <f t="shared" si="55"/>
        <v>0</v>
      </c>
      <c r="Q202" s="53">
        <f t="shared" si="55"/>
        <v>-0.5</v>
      </c>
      <c r="R202" s="53">
        <f t="shared" si="55"/>
        <v>0</v>
      </c>
      <c r="S202" s="53">
        <f t="shared" si="55"/>
        <v>0</v>
      </c>
      <c r="T202" s="53">
        <f t="shared" si="55"/>
        <v>0</v>
      </c>
      <c r="U202" s="53">
        <f t="shared" si="55"/>
        <v>0</v>
      </c>
      <c r="V202" s="53">
        <f t="shared" si="55"/>
        <v>0</v>
      </c>
      <c r="W202" s="53">
        <f t="shared" si="55"/>
        <v>0</v>
      </c>
      <c r="X202" s="53">
        <f t="shared" si="55"/>
        <v>0</v>
      </c>
      <c r="Y202" s="53">
        <f t="shared" si="55"/>
        <v>0</v>
      </c>
      <c r="Z202" s="53">
        <f t="shared" si="55"/>
        <v>0</v>
      </c>
      <c r="AA202" s="53">
        <f t="shared" si="55"/>
        <v>0</v>
      </c>
      <c r="AB202" s="53">
        <f t="shared" si="55"/>
        <v>0</v>
      </c>
      <c r="AC202" s="53">
        <f t="shared" si="55"/>
        <v>0</v>
      </c>
      <c r="AD202" s="53">
        <f t="shared" si="55"/>
        <v>0</v>
      </c>
      <c r="AE202" s="53">
        <f t="shared" si="55"/>
        <v>0</v>
      </c>
      <c r="AF202" s="53">
        <f t="shared" si="55"/>
        <v>0</v>
      </c>
      <c r="AG202" s="53">
        <f t="shared" si="55"/>
        <v>0.10000000009313226</v>
      </c>
      <c r="AH202" s="53">
        <f t="shared" si="55"/>
        <v>0</v>
      </c>
      <c r="AI202" s="53">
        <f t="shared" si="55"/>
        <v>0</v>
      </c>
      <c r="AJ202" s="53">
        <f t="shared" si="55"/>
        <v>0.10000000055879354</v>
      </c>
      <c r="AK202" s="53">
        <f t="shared" si="55"/>
        <v>0</v>
      </c>
      <c r="AL202" s="53">
        <f t="shared" si="55"/>
        <v>-0.10000000009313226</v>
      </c>
      <c r="AM202" s="53">
        <f t="shared" si="55"/>
        <v>0.10000000055879354</v>
      </c>
      <c r="AN202" s="53">
        <f t="shared" si="55"/>
        <v>-9.999999962747097E-2</v>
      </c>
      <c r="AO202" s="53">
        <f t="shared" si="55"/>
        <v>-9.999999962747097E-2</v>
      </c>
      <c r="AP202" s="53">
        <f t="shared" si="55"/>
        <v>-0.10000000055879354</v>
      </c>
      <c r="AQ202" s="53">
        <f>+AQ167-AQ213</f>
        <v>0.10000000055879354</v>
      </c>
      <c r="AR202" s="53">
        <f t="shared" si="55"/>
        <v>0</v>
      </c>
      <c r="AS202" s="53">
        <f>+AS167-AS213</f>
        <v>0</v>
      </c>
      <c r="AT202" s="53">
        <f>+AT167-AT213</f>
        <v>0</v>
      </c>
      <c r="AU202" s="53">
        <f>+AU167-AU213</f>
        <v>-0.10000000055879354</v>
      </c>
      <c r="AV202" s="53">
        <f>+AV167-AV213</f>
        <v>0</v>
      </c>
      <c r="AW202" s="53">
        <f>+AW167-AW213</f>
        <v>-0.10000000009313226</v>
      </c>
    </row>
    <row r="203" spans="1:49" x14ac:dyDescent="0.3">
      <c r="B203" s="51" t="s">
        <v>149</v>
      </c>
      <c r="C203" s="34">
        <f t="shared" ref="C203:AR203" si="56">+C182-C214</f>
        <v>-70</v>
      </c>
      <c r="D203" s="34">
        <f t="shared" si="56"/>
        <v>-38.200000000000728</v>
      </c>
      <c r="E203" s="34">
        <f t="shared" si="56"/>
        <v>-71</v>
      </c>
      <c r="F203" s="34">
        <f t="shared" si="56"/>
        <v>-35.900000000001455</v>
      </c>
      <c r="G203" s="34">
        <f t="shared" si="56"/>
        <v>-79.299999999995634</v>
      </c>
      <c r="H203" s="34">
        <f t="shared" si="56"/>
        <v>-99.900000000001455</v>
      </c>
      <c r="I203" s="34">
        <f t="shared" si="56"/>
        <v>-38.5</v>
      </c>
      <c r="J203" s="34">
        <f t="shared" si="56"/>
        <v>-45.900000000001455</v>
      </c>
      <c r="K203" s="34">
        <f t="shared" si="56"/>
        <v>-47.299999999995634</v>
      </c>
      <c r="L203" s="34">
        <f t="shared" si="56"/>
        <v>-80.5</v>
      </c>
      <c r="M203" s="34">
        <f>+M182-M214</f>
        <v>-109.20000000000437</v>
      </c>
      <c r="N203" s="34">
        <f t="shared" si="56"/>
        <v>112.69999999999709</v>
      </c>
      <c r="O203" s="34">
        <f t="shared" si="56"/>
        <v>31.5</v>
      </c>
      <c r="P203" s="34">
        <f t="shared" si="56"/>
        <v>75.999999999992724</v>
      </c>
      <c r="Q203" s="53">
        <f t="shared" si="56"/>
        <v>0</v>
      </c>
      <c r="R203" s="53">
        <f t="shared" si="56"/>
        <v>0</v>
      </c>
      <c r="S203" s="53">
        <f t="shared" si="56"/>
        <v>0</v>
      </c>
      <c r="T203" s="53">
        <f t="shared" si="56"/>
        <v>0</v>
      </c>
      <c r="U203" s="53">
        <f t="shared" si="56"/>
        <v>0</v>
      </c>
      <c r="V203" s="53">
        <f t="shared" si="56"/>
        <v>9.9999999976716936E-2</v>
      </c>
      <c r="W203" s="53">
        <f t="shared" si="56"/>
        <v>0</v>
      </c>
      <c r="X203" s="53">
        <f t="shared" si="56"/>
        <v>0</v>
      </c>
      <c r="Y203" s="53">
        <f t="shared" si="56"/>
        <v>0</v>
      </c>
      <c r="Z203" s="53">
        <f t="shared" si="56"/>
        <v>-9.9999999976716936E-2</v>
      </c>
      <c r="AA203" s="53">
        <f t="shared" si="56"/>
        <v>0</v>
      </c>
      <c r="AB203" s="53">
        <f t="shared" si="56"/>
        <v>0</v>
      </c>
      <c r="AC203" s="53">
        <f t="shared" si="56"/>
        <v>0</v>
      </c>
      <c r="AD203" s="53">
        <f t="shared" si="56"/>
        <v>0</v>
      </c>
      <c r="AE203" s="53">
        <f t="shared" si="56"/>
        <v>0</v>
      </c>
      <c r="AF203" s="53">
        <f t="shared" si="56"/>
        <v>0</v>
      </c>
      <c r="AG203" s="53">
        <f t="shared" si="56"/>
        <v>0.10000000009313226</v>
      </c>
      <c r="AH203" s="53">
        <f t="shared" si="56"/>
        <v>-0.10000000009313226</v>
      </c>
      <c r="AI203" s="53">
        <f t="shared" si="56"/>
        <v>0</v>
      </c>
      <c r="AJ203" s="53">
        <f t="shared" si="56"/>
        <v>0</v>
      </c>
      <c r="AK203" s="53">
        <f t="shared" si="56"/>
        <v>0</v>
      </c>
      <c r="AL203" s="53">
        <f t="shared" si="56"/>
        <v>0</v>
      </c>
      <c r="AM203" s="53">
        <f t="shared" si="56"/>
        <v>-0.10000000009313226</v>
      </c>
      <c r="AN203" s="53">
        <f t="shared" si="56"/>
        <v>0</v>
      </c>
      <c r="AO203" s="53">
        <f t="shared" si="56"/>
        <v>0</v>
      </c>
      <c r="AP203" s="53">
        <f t="shared" si="56"/>
        <v>0</v>
      </c>
      <c r="AQ203" s="53">
        <f t="shared" si="56"/>
        <v>0</v>
      </c>
      <c r="AR203" s="53">
        <f t="shared" si="56"/>
        <v>0</v>
      </c>
      <c r="AS203" s="53">
        <f>+AS182-AS214</f>
        <v>-0.10000000055879354</v>
      </c>
      <c r="AT203" s="53">
        <f>+AT182-AT214</f>
        <v>0</v>
      </c>
      <c r="AU203" s="53">
        <f>+AU182-AU214</f>
        <v>0</v>
      </c>
      <c r="AV203" s="53">
        <f>+AV182-AV214</f>
        <v>0</v>
      </c>
      <c r="AW203" s="53">
        <f>+AW182-AW214</f>
        <v>9.999999962747097E-2</v>
      </c>
    </row>
    <row r="204" spans="1:49" x14ac:dyDescent="0.3">
      <c r="V204" s="15"/>
      <c r="AC204" s="81">
        <v>106548.7</v>
      </c>
      <c r="AQ204" s="63"/>
    </row>
    <row r="205" spans="1:49" x14ac:dyDescent="0.3">
      <c r="B205" s="14" t="s">
        <v>352</v>
      </c>
      <c r="AC205" s="81">
        <v>727122.7</v>
      </c>
      <c r="AD205" s="82">
        <v>93753.3</v>
      </c>
    </row>
    <row r="206" spans="1:49" x14ac:dyDescent="0.3">
      <c r="AL206" s="15"/>
    </row>
    <row r="207" spans="1:49" x14ac:dyDescent="0.3">
      <c r="AO207" s="15"/>
    </row>
    <row r="208" spans="1:49" x14ac:dyDescent="0.3">
      <c r="A208" s="17" t="s">
        <v>110</v>
      </c>
      <c r="B208" s="83" t="s">
        <v>111</v>
      </c>
      <c r="C208" s="19">
        <v>1974</v>
      </c>
      <c r="D208" s="19">
        <v>1975</v>
      </c>
      <c r="E208" s="19">
        <v>1976</v>
      </c>
      <c r="F208" s="19">
        <v>1977</v>
      </c>
      <c r="G208" s="19">
        <v>1978</v>
      </c>
      <c r="H208" s="19">
        <v>1979</v>
      </c>
      <c r="I208" s="19">
        <v>1980</v>
      </c>
      <c r="J208" s="19">
        <v>1981</v>
      </c>
      <c r="K208" s="19">
        <v>1982</v>
      </c>
      <c r="L208" s="19">
        <v>1983</v>
      </c>
      <c r="M208" s="19">
        <v>1984</v>
      </c>
      <c r="N208" s="19">
        <v>1985</v>
      </c>
      <c r="O208" s="19">
        <v>1986</v>
      </c>
      <c r="P208" s="19">
        <v>1987</v>
      </c>
      <c r="Q208" s="19">
        <v>1988</v>
      </c>
      <c r="R208" s="19">
        <v>1989</v>
      </c>
      <c r="S208" s="19">
        <v>1990</v>
      </c>
      <c r="T208" s="19">
        <v>1991</v>
      </c>
      <c r="U208" s="19">
        <v>1992</v>
      </c>
      <c r="V208" s="19">
        <v>1993</v>
      </c>
      <c r="W208" s="19">
        <v>1994</v>
      </c>
      <c r="X208" s="19">
        <v>1995</v>
      </c>
      <c r="Y208" s="19">
        <v>1996</v>
      </c>
      <c r="Z208" s="19">
        <v>1997</v>
      </c>
      <c r="AA208" s="19">
        <v>1998</v>
      </c>
      <c r="AB208" s="19">
        <v>1999</v>
      </c>
      <c r="AC208" s="19">
        <v>2000</v>
      </c>
      <c r="AD208" s="19">
        <v>2001</v>
      </c>
      <c r="AE208" s="19">
        <v>2002</v>
      </c>
      <c r="AF208" s="19">
        <v>2003</v>
      </c>
      <c r="AG208" s="19">
        <v>2004</v>
      </c>
      <c r="AH208" s="19">
        <v>2005</v>
      </c>
      <c r="AI208" s="19">
        <v>2006</v>
      </c>
      <c r="AJ208" s="19">
        <v>2007</v>
      </c>
      <c r="AK208" s="19">
        <v>2008</v>
      </c>
      <c r="AL208" s="19">
        <v>2009</v>
      </c>
      <c r="AM208" s="19">
        <v>2010</v>
      </c>
      <c r="AN208" s="19">
        <v>2011</v>
      </c>
      <c r="AO208" s="19">
        <v>2012</v>
      </c>
      <c r="AP208" s="19">
        <v>2013</v>
      </c>
      <c r="AQ208" s="19">
        <v>2014</v>
      </c>
      <c r="AR208" s="19">
        <v>2015</v>
      </c>
      <c r="AS208" s="19">
        <v>2016</v>
      </c>
      <c r="AT208" s="19">
        <v>2017</v>
      </c>
      <c r="AU208" s="19">
        <v>2018</v>
      </c>
      <c r="AV208" s="19">
        <v>2019</v>
      </c>
      <c r="AW208" s="19">
        <v>2020</v>
      </c>
    </row>
    <row r="209" spans="1:49" x14ac:dyDescent="0.3">
      <c r="A209" s="11" t="s">
        <v>353</v>
      </c>
      <c r="B209" s="69" t="s">
        <v>354</v>
      </c>
      <c r="C209" s="63">
        <f t="shared" ref="C209:AT210" si="57">+C119</f>
        <v>25724.3</v>
      </c>
      <c r="D209" s="63">
        <f t="shared" si="57"/>
        <v>31451.5</v>
      </c>
      <c r="E209" s="63">
        <f t="shared" si="57"/>
        <v>35933.199999999997</v>
      </c>
      <c r="F209" s="63">
        <f t="shared" si="57"/>
        <v>44619.199999999997</v>
      </c>
      <c r="G209" s="63">
        <f t="shared" si="57"/>
        <v>50876.3</v>
      </c>
      <c r="H209" s="63">
        <f t="shared" si="57"/>
        <v>58484.4</v>
      </c>
      <c r="I209" s="63">
        <f t="shared" si="57"/>
        <v>70179.399999999994</v>
      </c>
      <c r="J209" s="63">
        <f t="shared" si="57"/>
        <v>87175.5</v>
      </c>
      <c r="K209" s="63">
        <f t="shared" si="57"/>
        <v>95558.9</v>
      </c>
      <c r="L209" s="63">
        <f t="shared" si="57"/>
        <v>106183</v>
      </c>
      <c r="M209" s="63">
        <f t="shared" si="57"/>
        <v>125828.9</v>
      </c>
      <c r="N209" s="63">
        <f t="shared" si="57"/>
        <v>139719.29999999999</v>
      </c>
      <c r="O209" s="63">
        <f t="shared" si="57"/>
        <v>156413.6</v>
      </c>
      <c r="P209" s="63">
        <f t="shared" si="57"/>
        <v>154881.79999999999</v>
      </c>
      <c r="Q209" s="63">
        <f t="shared" si="57"/>
        <v>214094</v>
      </c>
      <c r="R209" s="63">
        <f t="shared" si="57"/>
        <v>265493.59999999998</v>
      </c>
      <c r="S209" s="63">
        <f t="shared" si="57"/>
        <v>313621.5</v>
      </c>
      <c r="T209" s="63">
        <f t="shared" si="57"/>
        <v>419030.1</v>
      </c>
      <c r="U209" s="63">
        <f t="shared" si="57"/>
        <v>548321.4</v>
      </c>
      <c r="V209" s="63">
        <f>+V119</f>
        <v>659145.30000000005</v>
      </c>
      <c r="W209" s="63">
        <f t="shared" si="57"/>
        <v>837463.9</v>
      </c>
      <c r="X209" s="63">
        <f t="shared" si="57"/>
        <v>1114808.7</v>
      </c>
      <c r="Y209" s="63">
        <f t="shared" si="57"/>
        <v>1335040.3</v>
      </c>
      <c r="Z209" s="63">
        <f t="shared" si="57"/>
        <v>1430343.7</v>
      </c>
      <c r="AA209" s="63">
        <f t="shared" si="57"/>
        <v>1556726.9</v>
      </c>
      <c r="AB209" s="63">
        <f t="shared" si="57"/>
        <v>1670714.8</v>
      </c>
      <c r="AC209" s="63">
        <f t="shared" si="57"/>
        <v>1714188</v>
      </c>
      <c r="AD209" s="63">
        <f t="shared" si="57"/>
        <v>1847731.2</v>
      </c>
      <c r="AE209" s="63">
        <f t="shared" si="57"/>
        <v>1989324.1</v>
      </c>
      <c r="AF209" s="63">
        <f t="shared" si="57"/>
        <v>2126300.2000000002</v>
      </c>
      <c r="AG209" s="63">
        <f t="shared" si="57"/>
        <v>2371024.5</v>
      </c>
      <c r="AH209" s="63">
        <f t="shared" si="57"/>
        <v>2553030.1</v>
      </c>
      <c r="AI209" s="63">
        <f t="shared" si="57"/>
        <v>2695579.6</v>
      </c>
      <c r="AJ209" s="63">
        <f t="shared" si="57"/>
        <v>2963819.6</v>
      </c>
      <c r="AK209" s="63">
        <f t="shared" si="57"/>
        <v>3333285.8</v>
      </c>
      <c r="AL209" s="63">
        <f t="shared" si="57"/>
        <v>3743918.6</v>
      </c>
      <c r="AM209" s="63">
        <f t="shared" si="57"/>
        <v>4115566.7</v>
      </c>
      <c r="AN209" s="63">
        <f t="shared" si="57"/>
        <v>4548233.7</v>
      </c>
      <c r="AO209" s="63">
        <f t="shared" si="57"/>
        <v>5210992.0999999996</v>
      </c>
      <c r="AP209" s="63">
        <f t="shared" si="57"/>
        <v>5769782.5999999996</v>
      </c>
      <c r="AQ209" s="63">
        <f t="shared" si="57"/>
        <v>6264724.7000000002</v>
      </c>
      <c r="AR209" s="63">
        <f t="shared" si="57"/>
        <v>6853952.2999999998</v>
      </c>
      <c r="AS209" s="63">
        <f t="shared" si="57"/>
        <v>7446015.2000000002</v>
      </c>
      <c r="AT209" s="63">
        <f t="shared" si="57"/>
        <v>8034221.2999999998</v>
      </c>
      <c r="AU209" s="63">
        <v>8568252.1999999993</v>
      </c>
      <c r="AV209" s="63">
        <v>8886386.5</v>
      </c>
      <c r="AW209" s="63">
        <v>8828444.9000000004</v>
      </c>
    </row>
    <row r="210" spans="1:49" x14ac:dyDescent="0.3">
      <c r="A210" s="11" t="s">
        <v>355</v>
      </c>
      <c r="B210" s="21" t="s">
        <v>356</v>
      </c>
      <c r="C210" s="63">
        <f t="shared" si="57"/>
        <v>5929</v>
      </c>
      <c r="D210" s="63">
        <f t="shared" si="57"/>
        <v>7970.7</v>
      </c>
      <c r="E210" s="63">
        <f t="shared" si="57"/>
        <v>9245.7999999999993</v>
      </c>
      <c r="F210" s="63">
        <f t="shared" si="57"/>
        <v>11588.6</v>
      </c>
      <c r="G210" s="63">
        <f t="shared" si="57"/>
        <v>14598.3</v>
      </c>
      <c r="H210" s="63">
        <f t="shared" si="57"/>
        <v>17480.099999999999</v>
      </c>
      <c r="I210" s="63">
        <f t="shared" si="57"/>
        <v>22351.4</v>
      </c>
      <c r="J210" s="63">
        <f t="shared" si="57"/>
        <v>26354.3</v>
      </c>
      <c r="K210" s="63">
        <f t="shared" si="57"/>
        <v>30660</v>
      </c>
      <c r="L210" s="63">
        <f t="shared" si="57"/>
        <v>34692.5</v>
      </c>
      <c r="M210" s="63">
        <f t="shared" si="57"/>
        <v>39475.9</v>
      </c>
      <c r="N210" s="63">
        <f t="shared" si="57"/>
        <v>45832.2</v>
      </c>
      <c r="O210" s="63">
        <f t="shared" si="57"/>
        <v>52891.3</v>
      </c>
      <c r="P210" s="63">
        <f t="shared" si="57"/>
        <v>57995.9</v>
      </c>
      <c r="Q210" s="63">
        <f t="shared" si="57"/>
        <v>65138.6</v>
      </c>
      <c r="R210" s="63">
        <f t="shared" si="57"/>
        <v>70791.399999999994</v>
      </c>
      <c r="S210" s="63">
        <f t="shared" si="57"/>
        <v>90066.7</v>
      </c>
      <c r="T210" s="63">
        <f t="shared" si="57"/>
        <v>128190.6</v>
      </c>
      <c r="U210" s="63">
        <f t="shared" si="57"/>
        <v>184765.1</v>
      </c>
      <c r="V210" s="63">
        <f t="shared" si="57"/>
        <v>221202.9</v>
      </c>
      <c r="W210" s="63">
        <f t="shared" si="57"/>
        <v>263934.5</v>
      </c>
      <c r="X210" s="63">
        <f t="shared" si="57"/>
        <v>340206.8</v>
      </c>
      <c r="Y210" s="63">
        <f t="shared" si="57"/>
        <v>405369</v>
      </c>
      <c r="Z210" s="63">
        <f t="shared" si="57"/>
        <v>459831.5</v>
      </c>
      <c r="AA210" s="63">
        <f t="shared" si="57"/>
        <v>503630.6</v>
      </c>
      <c r="AB210" s="63">
        <f t="shared" si="57"/>
        <v>543603.9</v>
      </c>
      <c r="AC210" s="63">
        <f t="shared" si="57"/>
        <v>560135.9</v>
      </c>
      <c r="AD210" s="63">
        <f t="shared" si="57"/>
        <v>624559.1</v>
      </c>
      <c r="AE210" s="63">
        <f t="shared" si="57"/>
        <v>700447.4</v>
      </c>
      <c r="AF210" s="63">
        <f t="shared" si="57"/>
        <v>777521.8</v>
      </c>
      <c r="AG210" s="63">
        <f t="shared" si="57"/>
        <v>846896.2</v>
      </c>
      <c r="AH210" s="63">
        <f t="shared" si="57"/>
        <v>865879.1</v>
      </c>
      <c r="AI210" s="63">
        <f t="shared" si="57"/>
        <v>954867.8</v>
      </c>
      <c r="AJ210" s="63">
        <f t="shared" si="57"/>
        <v>1089003</v>
      </c>
      <c r="AK210" s="63">
        <f t="shared" si="57"/>
        <v>1458510.4</v>
      </c>
      <c r="AL210" s="63">
        <f t="shared" si="57"/>
        <v>1609366.2</v>
      </c>
      <c r="AM210" s="63">
        <f t="shared" si="57"/>
        <v>2065757.5</v>
      </c>
      <c r="AN210" s="63">
        <f t="shared" si="57"/>
        <v>3015170.3</v>
      </c>
      <c r="AO210" s="63">
        <f t="shared" si="57"/>
        <v>3293471.7</v>
      </c>
      <c r="AP210" s="63">
        <f t="shared" si="57"/>
        <v>3186869.2</v>
      </c>
      <c r="AQ210" s="63">
        <f t="shared" si="57"/>
        <v>3409668.5</v>
      </c>
      <c r="AR210" s="63">
        <f t="shared" si="57"/>
        <v>3603338.9</v>
      </c>
      <c r="AS210" s="63">
        <f t="shared" si="57"/>
        <v>3658783</v>
      </c>
      <c r="AT210" s="63">
        <f t="shared" si="57"/>
        <v>3577113.1</v>
      </c>
      <c r="AU210" s="63">
        <v>3519491.3</v>
      </c>
      <c r="AV210" s="63">
        <v>3760417.3</v>
      </c>
      <c r="AW210" s="63">
        <v>3824691.9</v>
      </c>
    </row>
    <row r="211" spans="1:49" x14ac:dyDescent="0.3">
      <c r="A211" s="11" t="s">
        <v>357</v>
      </c>
      <c r="B211" s="69" t="s">
        <v>358</v>
      </c>
      <c r="C211" s="63">
        <f t="shared" ref="C211:AT212" si="58">+C155</f>
        <v>16964.399999999998</v>
      </c>
      <c r="D211" s="63">
        <f t="shared" si="58"/>
        <v>23975.000000000004</v>
      </c>
      <c r="E211" s="63">
        <f t="shared" si="58"/>
        <v>31358.100000000002</v>
      </c>
      <c r="F211" s="63">
        <f t="shared" si="58"/>
        <v>38433.399999999994</v>
      </c>
      <c r="G211" s="84">
        <f>+G155</f>
        <v>50589.7</v>
      </c>
      <c r="H211" s="63">
        <f t="shared" si="58"/>
        <v>50374.6</v>
      </c>
      <c r="I211" s="63">
        <f t="shared" si="58"/>
        <v>54880.799999999996</v>
      </c>
      <c r="J211" s="63">
        <f t="shared" si="58"/>
        <v>63044.9</v>
      </c>
      <c r="K211" s="63">
        <f t="shared" si="58"/>
        <v>71487.600000000006</v>
      </c>
      <c r="L211" s="63">
        <f t="shared" si="58"/>
        <v>80318.999999999985</v>
      </c>
      <c r="M211" s="84">
        <f t="shared" si="58"/>
        <v>87483.199999999997</v>
      </c>
      <c r="N211" s="63">
        <f t="shared" si="58"/>
        <v>92765.400000000009</v>
      </c>
      <c r="O211" s="63">
        <f t="shared" si="58"/>
        <v>101333.3</v>
      </c>
      <c r="P211" s="84">
        <f>+P155</f>
        <v>92882.2</v>
      </c>
      <c r="Q211" s="84">
        <f t="shared" si="58"/>
        <v>91742.399999999994</v>
      </c>
      <c r="R211" s="63">
        <f t="shared" si="58"/>
        <v>115796.1</v>
      </c>
      <c r="S211" s="63">
        <f t="shared" si="58"/>
        <v>141876.60000000003</v>
      </c>
      <c r="T211" s="63">
        <f t="shared" si="58"/>
        <v>215778.59999999998</v>
      </c>
      <c r="U211" s="63">
        <f t="shared" si="58"/>
        <v>277973.7</v>
      </c>
      <c r="V211" s="63">
        <f t="shared" si="58"/>
        <v>324134.89999999997</v>
      </c>
      <c r="W211" s="63">
        <f t="shared" si="58"/>
        <v>407545.10000000009</v>
      </c>
      <c r="X211" s="63">
        <f t="shared" si="58"/>
        <v>541826.00000000012</v>
      </c>
      <c r="Y211" s="63">
        <f t="shared" si="58"/>
        <v>639447.19999999995</v>
      </c>
      <c r="Z211" s="63">
        <f t="shared" si="58"/>
        <v>638119.70000000007</v>
      </c>
      <c r="AA211" s="63">
        <f t="shared" si="58"/>
        <v>728754.10000000009</v>
      </c>
      <c r="AB211" s="63">
        <f t="shared" si="58"/>
        <v>789798.50000000012</v>
      </c>
      <c r="AC211" s="63">
        <f t="shared" si="58"/>
        <v>852628.6</v>
      </c>
      <c r="AD211" s="63">
        <f t="shared" si="58"/>
        <v>965462.59999999986</v>
      </c>
      <c r="AE211" s="63">
        <f t="shared" si="58"/>
        <v>1111309.2000000002</v>
      </c>
      <c r="AF211" s="63">
        <f t="shared" si="58"/>
        <v>1265164.5999999999</v>
      </c>
      <c r="AG211" s="63">
        <f t="shared" si="58"/>
        <v>1476902.6</v>
      </c>
      <c r="AH211" s="63">
        <f t="shared" si="58"/>
        <v>1691640.3</v>
      </c>
      <c r="AI211" s="63">
        <f t="shared" si="58"/>
        <v>1969457.9000000001</v>
      </c>
      <c r="AJ211" s="63">
        <f t="shared" si="58"/>
        <v>2462124.4</v>
      </c>
      <c r="AK211" s="63">
        <f t="shared" si="58"/>
        <v>3228343.2</v>
      </c>
      <c r="AL211" s="63">
        <f t="shared" si="58"/>
        <v>3811419.2000000007</v>
      </c>
      <c r="AM211" s="63">
        <f t="shared" si="58"/>
        <v>4350922.37</v>
      </c>
      <c r="AN211" s="63">
        <f t="shared" si="58"/>
        <v>4620306.8</v>
      </c>
      <c r="AO211" s="63">
        <f t="shared" si="58"/>
        <v>4992412.1000000006</v>
      </c>
      <c r="AP211" s="63">
        <f t="shared" si="58"/>
        <v>5690894.4000000004</v>
      </c>
      <c r="AQ211" s="63">
        <f t="shared" si="58"/>
        <v>6446692.1999999993</v>
      </c>
      <c r="AR211" s="63">
        <f t="shared" si="58"/>
        <v>7062259.8999999994</v>
      </c>
      <c r="AS211" s="63">
        <f t="shared" si="58"/>
        <v>7544330.9999999991</v>
      </c>
      <c r="AT211" s="63">
        <f t="shared" si="58"/>
        <v>7697957.6999999993</v>
      </c>
      <c r="AU211" s="63">
        <v>8211268.7000000002</v>
      </c>
      <c r="AV211" s="63">
        <v>7868182.4000000004</v>
      </c>
      <c r="AW211" s="63">
        <v>7091577.7999999998</v>
      </c>
    </row>
    <row r="212" spans="1:49" x14ac:dyDescent="0.3">
      <c r="A212" s="11" t="s">
        <v>359</v>
      </c>
      <c r="B212" s="21" t="s">
        <v>360</v>
      </c>
      <c r="C212" s="35">
        <f t="shared" si="58"/>
        <v>5110.8</v>
      </c>
      <c r="D212" s="35">
        <f t="shared" si="58"/>
        <v>3862.6</v>
      </c>
      <c r="E212" s="35">
        <f t="shared" si="58"/>
        <v>568.4</v>
      </c>
      <c r="F212" s="35">
        <f t="shared" si="58"/>
        <v>2380.6</v>
      </c>
      <c r="G212" s="35">
        <f t="shared" si="58"/>
        <v>3832</v>
      </c>
      <c r="H212" s="35">
        <f t="shared" si="58"/>
        <v>4056.7</v>
      </c>
      <c r="I212" s="35">
        <f t="shared" si="58"/>
        <v>8631.2000000000007</v>
      </c>
      <c r="J212" s="35">
        <f t="shared" si="58"/>
        <v>7790.8</v>
      </c>
      <c r="K212" s="35">
        <f t="shared" si="58"/>
        <v>5854.8</v>
      </c>
      <c r="L212" s="35">
        <f t="shared" si="58"/>
        <v>7500</v>
      </c>
      <c r="M212" s="35">
        <f t="shared" si="58"/>
        <v>5049.3</v>
      </c>
      <c r="N212" s="35">
        <f t="shared" si="58"/>
        <v>4000</v>
      </c>
      <c r="O212" s="35">
        <f t="shared" si="58"/>
        <v>-2000</v>
      </c>
      <c r="P212" s="35">
        <f t="shared" si="58"/>
        <v>1000</v>
      </c>
      <c r="Q212" s="35">
        <f t="shared" si="58"/>
        <v>6296.8</v>
      </c>
      <c r="R212" s="35">
        <f t="shared" si="58"/>
        <v>12969.9</v>
      </c>
      <c r="S212" s="35">
        <f t="shared" si="58"/>
        <v>18340.400000000001</v>
      </c>
      <c r="T212" s="35">
        <f t="shared" si="58"/>
        <v>50955.3</v>
      </c>
      <c r="U212" s="35">
        <f t="shared" si="58"/>
        <v>41837.4</v>
      </c>
      <c r="V212" s="35">
        <f t="shared" si="58"/>
        <v>12068.1</v>
      </c>
      <c r="W212" s="35">
        <f t="shared" si="58"/>
        <v>60396.1</v>
      </c>
      <c r="X212" s="35">
        <f t="shared" si="58"/>
        <v>91205.4</v>
      </c>
      <c r="Y212" s="35">
        <f t="shared" si="58"/>
        <v>5194.3</v>
      </c>
      <c r="Z212" s="35">
        <f t="shared" si="58"/>
        <v>9339.2999999999993</v>
      </c>
      <c r="AA212" s="35">
        <f t="shared" si="58"/>
        <v>45201.3</v>
      </c>
      <c r="AB212" s="35">
        <f t="shared" si="58"/>
        <v>60152.800000000003</v>
      </c>
      <c r="AC212" s="35">
        <f t="shared" si="58"/>
        <v>119032.4</v>
      </c>
      <c r="AD212" s="35">
        <f t="shared" si="58"/>
        <v>169139.4</v>
      </c>
      <c r="AE212" s="35">
        <f t="shared" si="58"/>
        <v>275073.09999999998</v>
      </c>
      <c r="AF212" s="35">
        <f t="shared" si="58"/>
        <v>328424.5</v>
      </c>
      <c r="AG212" s="35">
        <f t="shared" si="58"/>
        <v>568511.4</v>
      </c>
      <c r="AH212" s="35">
        <f t="shared" si="58"/>
        <v>702212.6</v>
      </c>
      <c r="AI212" s="35">
        <f t="shared" si="58"/>
        <v>595524.80000000005</v>
      </c>
      <c r="AJ212" s="35">
        <f t="shared" si="58"/>
        <v>761767</v>
      </c>
      <c r="AK212" s="35">
        <f t="shared" si="58"/>
        <v>896307.4</v>
      </c>
      <c r="AL212" s="35">
        <f t="shared" si="58"/>
        <v>861238.3</v>
      </c>
      <c r="AM212" s="35">
        <f t="shared" si="58"/>
        <v>617217.69999999995</v>
      </c>
      <c r="AN212" s="35">
        <f t="shared" si="58"/>
        <v>931535.1</v>
      </c>
      <c r="AO212" s="35">
        <f t="shared" si="58"/>
        <v>1354987.5</v>
      </c>
      <c r="AP212" s="35">
        <f t="shared" si="58"/>
        <v>1532737.4</v>
      </c>
      <c r="AQ212" s="35">
        <f t="shared" si="58"/>
        <v>1401697.9</v>
      </c>
      <c r="AR212" s="35">
        <f t="shared" si="58"/>
        <v>1424541.1</v>
      </c>
      <c r="AS212" s="35">
        <f t="shared" si="58"/>
        <v>1349202.9</v>
      </c>
      <c r="AT212" s="35">
        <f t="shared" si="58"/>
        <v>1465243.6</v>
      </c>
      <c r="AU212" s="35">
        <v>1388104</v>
      </c>
      <c r="AV212" s="35">
        <v>1294144</v>
      </c>
      <c r="AW212" s="35">
        <v>602384.5</v>
      </c>
    </row>
    <row r="213" spans="1:49" x14ac:dyDescent="0.3">
      <c r="A213" s="11" t="s">
        <v>361</v>
      </c>
      <c r="B213" s="69" t="s">
        <v>173</v>
      </c>
      <c r="C213" s="85">
        <v>21403.1</v>
      </c>
      <c r="D213" s="85">
        <v>20714.099999999999</v>
      </c>
      <c r="E213" s="85">
        <v>24362.799999999999</v>
      </c>
      <c r="F213" s="85">
        <v>26553.5</v>
      </c>
      <c r="G213" s="85">
        <v>26689.4</v>
      </c>
      <c r="H213" s="85">
        <v>39908.300000000003</v>
      </c>
      <c r="I213" s="85">
        <v>55802.2</v>
      </c>
      <c r="J213" s="85">
        <v>66181.8</v>
      </c>
      <c r="K213" s="85">
        <v>64223.3</v>
      </c>
      <c r="L213" s="85">
        <v>65343.9</v>
      </c>
      <c r="M213" s="85">
        <v>67688</v>
      </c>
      <c r="N213" s="85">
        <v>68629.8</v>
      </c>
      <c r="O213" s="85">
        <v>38714.199999999997</v>
      </c>
      <c r="P213" s="85">
        <v>45834</v>
      </c>
      <c r="Q213" s="85">
        <v>49897.5</v>
      </c>
      <c r="R213" s="85">
        <v>78057.899999999994</v>
      </c>
      <c r="S213" s="86">
        <v>129593</v>
      </c>
      <c r="T213" s="86">
        <v>246532.5</v>
      </c>
      <c r="U213" s="86">
        <v>266289.90000000002</v>
      </c>
      <c r="V213" s="86">
        <v>252299.4</v>
      </c>
      <c r="W213" s="86">
        <v>342567.2</v>
      </c>
      <c r="X213" s="86">
        <v>533047.1</v>
      </c>
      <c r="Y213" s="86">
        <v>781687.8</v>
      </c>
      <c r="Z213" s="86">
        <v>837217.3</v>
      </c>
      <c r="AA213" s="86">
        <v>652257.30000000005</v>
      </c>
      <c r="AB213" s="86">
        <v>911556.4</v>
      </c>
      <c r="AC213" s="35">
        <v>1734750.7</v>
      </c>
      <c r="AD213" s="35">
        <v>1550898.4</v>
      </c>
      <c r="AE213" s="35">
        <v>1605789.6</v>
      </c>
      <c r="AF213" s="35">
        <v>2008951.3</v>
      </c>
      <c r="AG213" s="35">
        <v>2462919.6</v>
      </c>
      <c r="AH213" s="35">
        <v>3569649.3</v>
      </c>
      <c r="AI213" s="35">
        <v>4149706.9</v>
      </c>
      <c r="AJ213" s="35">
        <v>4402231.8</v>
      </c>
      <c r="AK213" s="35">
        <v>5298034</v>
      </c>
      <c r="AL213" s="35">
        <v>3525855.1</v>
      </c>
      <c r="AM213" s="35">
        <v>4610102.5</v>
      </c>
      <c r="AN213" s="35">
        <v>5658617.0999999996</v>
      </c>
      <c r="AO213" s="35">
        <v>5979809.5</v>
      </c>
      <c r="AP213" s="35">
        <v>5528756.9000000004</v>
      </c>
      <c r="AQ213" s="35">
        <v>5206330.2</v>
      </c>
      <c r="AR213" s="35">
        <v>3872626.5</v>
      </c>
      <c r="AS213" s="35">
        <v>3655739.6</v>
      </c>
      <c r="AT213" s="35">
        <v>4272105.2</v>
      </c>
      <c r="AU213" s="35">
        <v>5273974.8</v>
      </c>
      <c r="AV213" s="35">
        <v>4656498.7</v>
      </c>
      <c r="AW213" s="35">
        <v>3183349.6</v>
      </c>
    </row>
    <row r="214" spans="1:49" x14ac:dyDescent="0.3">
      <c r="A214" s="11" t="s">
        <v>362</v>
      </c>
      <c r="B214" s="21" t="s">
        <v>363</v>
      </c>
      <c r="C214" s="35">
        <v>19570.7</v>
      </c>
      <c r="D214" s="35">
        <v>26400</v>
      </c>
      <c r="E214" s="35">
        <v>27393.200000000001</v>
      </c>
      <c r="F214" s="35">
        <v>36334.800000000003</v>
      </c>
      <c r="G214" s="35">
        <v>41954.1</v>
      </c>
      <c r="H214" s="35">
        <v>42081.5</v>
      </c>
      <c r="I214" s="35">
        <v>49337.8</v>
      </c>
      <c r="J214" s="35">
        <v>59078.8</v>
      </c>
      <c r="K214" s="35">
        <v>60232.7</v>
      </c>
      <c r="L214" s="35">
        <v>60286.3</v>
      </c>
      <c r="M214" s="35">
        <v>61668.4</v>
      </c>
      <c r="N214" s="35">
        <v>59349.5</v>
      </c>
      <c r="O214" s="35">
        <v>50801</v>
      </c>
      <c r="P214" s="35">
        <v>39885.800000000003</v>
      </c>
      <c r="Q214" s="35">
        <v>79453.399999999994</v>
      </c>
      <c r="R214" s="35">
        <v>121065.9</v>
      </c>
      <c r="S214" s="35">
        <v>139110.1</v>
      </c>
      <c r="T214" s="35">
        <v>198354.3</v>
      </c>
      <c r="U214" s="35">
        <v>244491.7</v>
      </c>
      <c r="V214" s="35">
        <v>269125.7</v>
      </c>
      <c r="W214" s="35">
        <v>424503.2</v>
      </c>
      <c r="X214" s="35">
        <v>616099.4</v>
      </c>
      <c r="Y214" s="35">
        <v>596709.6</v>
      </c>
      <c r="Z214" s="35">
        <v>594683.4</v>
      </c>
      <c r="AA214" s="35">
        <v>656079.5</v>
      </c>
      <c r="AB214" s="35">
        <v>737629</v>
      </c>
      <c r="AC214" s="35">
        <v>857221.9</v>
      </c>
      <c r="AD214" s="35">
        <v>930677.5</v>
      </c>
      <c r="AE214" s="35">
        <v>1159170.2</v>
      </c>
      <c r="AF214" s="35">
        <v>1254041.2</v>
      </c>
      <c r="AG214" s="35">
        <v>1577137.7</v>
      </c>
      <c r="AH214" s="35">
        <v>1820427.1</v>
      </c>
      <c r="AI214" s="35">
        <v>1863501.3</v>
      </c>
      <c r="AJ214" s="35">
        <v>2326059.4</v>
      </c>
      <c r="AK214" s="35">
        <v>3170777.2</v>
      </c>
      <c r="AL214" s="35">
        <v>3583772</v>
      </c>
      <c r="AM214" s="35">
        <v>3768002.9</v>
      </c>
      <c r="AN214" s="35">
        <v>4184893</v>
      </c>
      <c r="AO214" s="35">
        <v>4622074.7</v>
      </c>
      <c r="AP214" s="35">
        <v>5061121.5</v>
      </c>
      <c r="AQ214" s="35">
        <v>5500515.7000000002</v>
      </c>
      <c r="AR214" s="35">
        <v>6104032.9000000004</v>
      </c>
      <c r="AS214" s="35">
        <v>6139437</v>
      </c>
      <c r="AT214" s="35">
        <v>6170465.4000000004</v>
      </c>
      <c r="AU214" s="35">
        <v>6567566.7000000002</v>
      </c>
      <c r="AV214" s="35">
        <v>5964570.5</v>
      </c>
      <c r="AW214" s="35">
        <v>5146648.7</v>
      </c>
    </row>
    <row r="215" spans="1:49" x14ac:dyDescent="0.3">
      <c r="A215" s="11" t="s">
        <v>364</v>
      </c>
      <c r="B215" s="24" t="s">
        <v>365</v>
      </c>
      <c r="C215" s="87">
        <f>+C209+C210+C211+C212+C213-C214</f>
        <v>55560.900000000009</v>
      </c>
      <c r="D215" s="87">
        <f t="shared" ref="D215:E215" si="59">+D209+D210+D211+D212+D213-D214</f>
        <v>61573.899999999994</v>
      </c>
      <c r="E215" s="87">
        <f t="shared" si="59"/>
        <v>74075.100000000006</v>
      </c>
      <c r="F215" s="87">
        <f>+F209+F210+F211+F212+F213-F214</f>
        <v>87240.499999999985</v>
      </c>
      <c r="G215" s="87">
        <f t="shared" ref="G215:AW215" si="60">+G209+G210+G211+G212+G213-G214</f>
        <v>104631.6</v>
      </c>
      <c r="H215" s="87">
        <f t="shared" si="60"/>
        <v>128222.6</v>
      </c>
      <c r="I215" s="87">
        <f t="shared" si="60"/>
        <v>162507.20000000001</v>
      </c>
      <c r="J215" s="87">
        <f t="shared" si="60"/>
        <v>191468.5</v>
      </c>
      <c r="K215" s="87">
        <f t="shared" si="60"/>
        <v>207551.89999999997</v>
      </c>
      <c r="L215" s="87">
        <f t="shared" si="60"/>
        <v>233752.10000000003</v>
      </c>
      <c r="M215" s="87">
        <f t="shared" si="60"/>
        <v>263856.89999999997</v>
      </c>
      <c r="N215" s="87">
        <f t="shared" si="60"/>
        <v>291597.2</v>
      </c>
      <c r="O215" s="87">
        <f t="shared" si="60"/>
        <v>296551.40000000002</v>
      </c>
      <c r="P215" s="87">
        <f t="shared" si="60"/>
        <v>312708.09999999998</v>
      </c>
      <c r="Q215" s="87">
        <f t="shared" si="60"/>
        <v>347715.9</v>
      </c>
      <c r="R215" s="87">
        <f t="shared" si="60"/>
        <v>422043</v>
      </c>
      <c r="S215" s="87">
        <f t="shared" si="60"/>
        <v>554388.10000000009</v>
      </c>
      <c r="T215" s="87">
        <f t="shared" si="60"/>
        <v>862132.8</v>
      </c>
      <c r="U215" s="87">
        <f t="shared" si="60"/>
        <v>1074695.8</v>
      </c>
      <c r="V215" s="87">
        <f t="shared" si="60"/>
        <v>1199724.9000000001</v>
      </c>
      <c r="W215" s="87">
        <f t="shared" si="60"/>
        <v>1487403.6</v>
      </c>
      <c r="X215" s="87">
        <f t="shared" si="60"/>
        <v>2004994.6</v>
      </c>
      <c r="Y215" s="87">
        <f t="shared" si="60"/>
        <v>2570028.9999999995</v>
      </c>
      <c r="Z215" s="87">
        <f t="shared" si="60"/>
        <v>2780168.1</v>
      </c>
      <c r="AA215" s="87">
        <f t="shared" si="60"/>
        <v>2830490.7</v>
      </c>
      <c r="AB215" s="87">
        <f t="shared" si="60"/>
        <v>3238197.4</v>
      </c>
      <c r="AC215" s="87">
        <f t="shared" si="60"/>
        <v>4123513.6999999997</v>
      </c>
      <c r="AD215" s="87">
        <f t="shared" si="60"/>
        <v>4227113.1999999993</v>
      </c>
      <c r="AE215" s="87">
        <f t="shared" si="60"/>
        <v>4522773.2</v>
      </c>
      <c r="AF215" s="87">
        <f t="shared" si="60"/>
        <v>5252321.1999999993</v>
      </c>
      <c r="AG215" s="87">
        <f t="shared" si="60"/>
        <v>6149116.6000000006</v>
      </c>
      <c r="AH215" s="87">
        <f t="shared" si="60"/>
        <v>7561984.2999999989</v>
      </c>
      <c r="AI215" s="87">
        <f t="shared" si="60"/>
        <v>8501635.6999999993</v>
      </c>
      <c r="AJ215" s="87">
        <f t="shared" si="60"/>
        <v>9352886.4000000004</v>
      </c>
      <c r="AK215" s="87">
        <f t="shared" si="60"/>
        <v>11043703.599999998</v>
      </c>
      <c r="AL215" s="87">
        <f t="shared" si="60"/>
        <v>9968025.4000000004</v>
      </c>
      <c r="AM215" s="87">
        <f t="shared" si="60"/>
        <v>11991563.869999999</v>
      </c>
      <c r="AN215" s="87">
        <f t="shared" si="60"/>
        <v>14588970</v>
      </c>
      <c r="AO215" s="87">
        <f t="shared" si="60"/>
        <v>16209598.200000003</v>
      </c>
      <c r="AP215" s="87">
        <f t="shared" si="60"/>
        <v>16647919</v>
      </c>
      <c r="AQ215" s="87">
        <f t="shared" si="60"/>
        <v>17228597.799999997</v>
      </c>
      <c r="AR215" s="87">
        <f t="shared" si="60"/>
        <v>16712685.799999999</v>
      </c>
      <c r="AS215" s="88">
        <f t="shared" si="60"/>
        <v>17514634.699999999</v>
      </c>
      <c r="AT215" s="88">
        <f t="shared" si="60"/>
        <v>18876175.5</v>
      </c>
      <c r="AU215" s="88">
        <f t="shared" si="60"/>
        <v>20393524.300000001</v>
      </c>
      <c r="AV215" s="88">
        <f t="shared" si="60"/>
        <v>20501058.400000002</v>
      </c>
      <c r="AW215" s="88">
        <f t="shared" si="60"/>
        <v>18383800.000000004</v>
      </c>
    </row>
    <row r="216" spans="1:49" x14ac:dyDescent="0.3">
      <c r="A216" s="11" t="s">
        <v>366</v>
      </c>
      <c r="B216" s="24" t="s">
        <v>367</v>
      </c>
      <c r="C216" s="35">
        <f t="shared" ref="C216:AR216" si="61">+C77</f>
        <v>49295.1</v>
      </c>
      <c r="D216" s="35">
        <f t="shared" si="61"/>
        <v>53646.600000000006</v>
      </c>
      <c r="E216" s="35">
        <f t="shared" si="61"/>
        <v>65252.2</v>
      </c>
      <c r="F216" s="35">
        <f t="shared" si="61"/>
        <v>76887.100000000006</v>
      </c>
      <c r="G216" s="35">
        <f t="shared" si="61"/>
        <v>92080.2</v>
      </c>
      <c r="H216" s="35">
        <f t="shared" si="61"/>
        <v>112904.4</v>
      </c>
      <c r="I216" s="35">
        <f t="shared" si="61"/>
        <v>143343.20000000001</v>
      </c>
      <c r="J216" s="35">
        <f t="shared" si="61"/>
        <v>169035.2</v>
      </c>
      <c r="K216" s="35">
        <f t="shared" si="61"/>
        <v>181076.7</v>
      </c>
      <c r="L216" s="35">
        <f t="shared" si="61"/>
        <v>203580</v>
      </c>
      <c r="M216" s="35">
        <f t="shared" si="61"/>
        <v>231010.1</v>
      </c>
      <c r="N216" s="35">
        <f t="shared" si="61"/>
        <v>252836.4</v>
      </c>
      <c r="O216" s="35">
        <f t="shared" si="61"/>
        <v>250465.7</v>
      </c>
      <c r="P216" s="35">
        <f t="shared" si="61"/>
        <v>260754.40000000002</v>
      </c>
      <c r="Q216" s="35">
        <f t="shared" si="61"/>
        <v>290039.3</v>
      </c>
      <c r="R216" s="35">
        <f t="shared" si="61"/>
        <v>357045</v>
      </c>
      <c r="S216" s="35">
        <f t="shared" si="61"/>
        <v>472805.69999999995</v>
      </c>
      <c r="T216" s="35">
        <f t="shared" si="61"/>
        <v>752592.3</v>
      </c>
      <c r="U216" s="15">
        <f t="shared" si="61"/>
        <v>918623.8</v>
      </c>
      <c r="V216" s="35">
        <f t="shared" si="61"/>
        <v>1005031.4</v>
      </c>
      <c r="W216" s="35">
        <f t="shared" si="61"/>
        <v>1274944</v>
      </c>
      <c r="X216" s="35">
        <f t="shared" si="61"/>
        <v>1743631.7</v>
      </c>
      <c r="Y216" s="35">
        <f t="shared" si="61"/>
        <v>2256712.5999999996</v>
      </c>
      <c r="Z216" s="35">
        <f t="shared" si="61"/>
        <v>2432463</v>
      </c>
      <c r="AA216" s="35">
        <f t="shared" si="61"/>
        <v>2444370.2000000002</v>
      </c>
      <c r="AB216" s="35">
        <f t="shared" si="61"/>
        <v>2825227.5</v>
      </c>
      <c r="AC216" s="35">
        <f t="shared" si="61"/>
        <v>3698683.7</v>
      </c>
      <c r="AD216" s="35">
        <f t="shared" si="61"/>
        <v>3754870.9000000004</v>
      </c>
      <c r="AE216" s="35">
        <f t="shared" si="61"/>
        <v>4023413.7</v>
      </c>
      <c r="AF216" s="35">
        <f t="shared" si="61"/>
        <v>4700040.4000000004</v>
      </c>
      <c r="AG216" s="35">
        <f t="shared" si="61"/>
        <v>5545851.4000000004</v>
      </c>
      <c r="AH216" s="35">
        <f t="shared" si="61"/>
        <v>6930153.3999999994</v>
      </c>
      <c r="AI216" s="35">
        <f t="shared" si="61"/>
        <v>7823794.5</v>
      </c>
      <c r="AJ216" s="35">
        <f t="shared" si="61"/>
        <v>8554266.0999999996</v>
      </c>
      <c r="AK216" s="35">
        <f t="shared" si="61"/>
        <v>9968908.8000000007</v>
      </c>
      <c r="AL216" s="35">
        <f t="shared" si="61"/>
        <v>8770806.3000000007</v>
      </c>
      <c r="AM216" s="35">
        <f t="shared" si="61"/>
        <v>10404470.899999999</v>
      </c>
      <c r="AN216" s="35">
        <f t="shared" si="61"/>
        <v>12211018.1</v>
      </c>
      <c r="AO216" s="15">
        <f t="shared" si="61"/>
        <v>13561457.199999999</v>
      </c>
      <c r="AP216" s="15">
        <f t="shared" si="61"/>
        <v>14096723.5</v>
      </c>
      <c r="AQ216" s="15">
        <f t="shared" si="61"/>
        <v>14490178.699999999</v>
      </c>
      <c r="AR216" s="15">
        <f t="shared" si="61"/>
        <v>13812763.5</v>
      </c>
      <c r="AS216" s="15">
        <f>+AS77</f>
        <v>14455022.4</v>
      </c>
      <c r="AT216" s="15">
        <f>+AT77</f>
        <v>15804189.399999999</v>
      </c>
      <c r="AU216" s="15">
        <v>17390711.199999999</v>
      </c>
      <c r="AV216" s="15">
        <v>17321321.300000001</v>
      </c>
      <c r="AW216" s="15">
        <v>15024828.9</v>
      </c>
    </row>
    <row r="217" spans="1:49" x14ac:dyDescent="0.3">
      <c r="A217" s="11" t="s">
        <v>368</v>
      </c>
      <c r="B217" s="24" t="s">
        <v>369</v>
      </c>
      <c r="C217" s="56">
        <f t="shared" ref="C217:AW217" si="62">+C218+C219+C220-C221+C222</f>
        <v>6265.8</v>
      </c>
      <c r="D217" s="56">
        <f t="shared" si="62"/>
        <v>7927.3000000000011</v>
      </c>
      <c r="E217" s="56">
        <f t="shared" si="62"/>
        <v>8822.9000000000015</v>
      </c>
      <c r="F217" s="56">
        <f t="shared" si="62"/>
        <v>10353.400000000001</v>
      </c>
      <c r="G217" s="56">
        <f t="shared" si="62"/>
        <v>12751.399999999998</v>
      </c>
      <c r="H217" s="56">
        <f t="shared" si="62"/>
        <v>15318.2</v>
      </c>
      <c r="I217" s="56">
        <f t="shared" si="62"/>
        <v>19164.900000000001</v>
      </c>
      <c r="J217" s="56">
        <f t="shared" si="62"/>
        <v>22433.4</v>
      </c>
      <c r="K217" s="56">
        <f t="shared" si="62"/>
        <v>26475.200000000001</v>
      </c>
      <c r="L217" s="56">
        <f t="shared" si="62"/>
        <v>30172</v>
      </c>
      <c r="M217" s="56">
        <f t="shared" si="62"/>
        <v>32845.800000000003</v>
      </c>
      <c r="N217" s="56">
        <f t="shared" si="62"/>
        <v>38760.799999999996</v>
      </c>
      <c r="O217" s="56">
        <f t="shared" si="62"/>
        <v>46085.399999999994</v>
      </c>
      <c r="P217" s="56">
        <f t="shared" si="62"/>
        <v>51951.7</v>
      </c>
      <c r="Q217" s="56">
        <f t="shared" si="62"/>
        <v>57677.600000000006</v>
      </c>
      <c r="R217" s="56">
        <f t="shared" si="62"/>
        <v>64998</v>
      </c>
      <c r="S217" s="56">
        <f t="shared" si="62"/>
        <v>81582.399999999994</v>
      </c>
      <c r="T217" s="56">
        <f t="shared" si="62"/>
        <v>109540.5</v>
      </c>
      <c r="U217" s="56">
        <f t="shared" si="62"/>
        <v>156072</v>
      </c>
      <c r="V217" s="56">
        <f t="shared" si="62"/>
        <v>184693.5</v>
      </c>
      <c r="W217" s="56">
        <f t="shared" si="62"/>
        <v>212459.6</v>
      </c>
      <c r="X217" s="56">
        <f t="shared" si="62"/>
        <v>261362.89999999997</v>
      </c>
      <c r="Y217" s="56">
        <f t="shared" si="62"/>
        <v>313316.29999999993</v>
      </c>
      <c r="Z217" s="56">
        <f t="shared" si="62"/>
        <v>347705.10000000003</v>
      </c>
      <c r="AA217" s="56">
        <f t="shared" si="62"/>
        <v>386120.49999999994</v>
      </c>
      <c r="AB217" s="56">
        <f t="shared" si="62"/>
        <v>412969.99999999994</v>
      </c>
      <c r="AC217" s="56">
        <f t="shared" si="62"/>
        <v>424830.2</v>
      </c>
      <c r="AD217" s="56">
        <f t="shared" si="62"/>
        <v>472242.3</v>
      </c>
      <c r="AE217" s="56">
        <f t="shared" si="62"/>
        <v>499359.6</v>
      </c>
      <c r="AF217" s="56">
        <f t="shared" si="62"/>
        <v>552280.6</v>
      </c>
      <c r="AG217" s="56">
        <f t="shared" si="62"/>
        <v>603265.20000000007</v>
      </c>
      <c r="AH217" s="56">
        <f t="shared" si="62"/>
        <v>631831</v>
      </c>
      <c r="AI217" s="56">
        <f t="shared" si="62"/>
        <v>677841.29999999993</v>
      </c>
      <c r="AJ217" s="56">
        <f t="shared" si="62"/>
        <v>798620.39999999991</v>
      </c>
      <c r="AK217" s="56">
        <f t="shared" si="62"/>
        <v>1074794.7</v>
      </c>
      <c r="AL217" s="56">
        <f t="shared" si="62"/>
        <v>1197218.8999999999</v>
      </c>
      <c r="AM217" s="56">
        <f t="shared" si="62"/>
        <v>1587093.0000000005</v>
      </c>
      <c r="AN217" s="56">
        <f t="shared" si="62"/>
        <v>2377951.7999999998</v>
      </c>
      <c r="AO217" s="32">
        <f t="shared" si="62"/>
        <v>2648140.7999999998</v>
      </c>
      <c r="AP217" s="56">
        <f t="shared" si="62"/>
        <v>2551195.5</v>
      </c>
      <c r="AQ217" s="32">
        <f t="shared" si="62"/>
        <v>2738419</v>
      </c>
      <c r="AR217" s="32">
        <f t="shared" si="62"/>
        <v>2899922.1999999997</v>
      </c>
      <c r="AS217" s="32">
        <f t="shared" si="62"/>
        <v>3059612.5000000005</v>
      </c>
      <c r="AT217" s="32">
        <f t="shared" si="62"/>
        <v>3071986.3</v>
      </c>
      <c r="AU217" s="32">
        <f t="shared" si="62"/>
        <v>3002813.2453999999</v>
      </c>
      <c r="AV217" s="32">
        <f t="shared" si="62"/>
        <v>3179737.0937999999</v>
      </c>
      <c r="AW217" s="32">
        <f t="shared" si="62"/>
        <v>3358971.0461000004</v>
      </c>
    </row>
    <row r="218" spans="1:49" x14ac:dyDescent="0.3">
      <c r="A218" s="11" t="s">
        <v>370</v>
      </c>
      <c r="B218" s="21" t="s">
        <v>371</v>
      </c>
      <c r="C218" s="35">
        <v>1945.9</v>
      </c>
      <c r="D218" s="35">
        <v>2089.5</v>
      </c>
      <c r="E218" s="35">
        <v>2122.8000000000002</v>
      </c>
      <c r="F218" s="35">
        <v>2195.5</v>
      </c>
      <c r="G218" s="35">
        <v>2317</v>
      </c>
      <c r="H218" s="35">
        <v>2430</v>
      </c>
      <c r="I218" s="35">
        <v>2600</v>
      </c>
      <c r="J218" s="35">
        <v>2734.6</v>
      </c>
      <c r="K218" s="35">
        <v>2989.7</v>
      </c>
      <c r="L218" s="35">
        <v>3170</v>
      </c>
      <c r="M218" s="35">
        <v>3549.3</v>
      </c>
      <c r="N218" s="35">
        <v>35761.1</v>
      </c>
      <c r="O218" s="35">
        <v>42359.6</v>
      </c>
      <c r="P218" s="35">
        <v>47354.8</v>
      </c>
      <c r="Q218" s="35">
        <v>52871.6</v>
      </c>
      <c r="R218" s="35">
        <v>57700.9</v>
      </c>
      <c r="S218" s="35">
        <v>74129.2</v>
      </c>
      <c r="T218" s="35">
        <v>101908.1</v>
      </c>
      <c r="U218" s="35">
        <v>148562.9</v>
      </c>
      <c r="V218" s="35">
        <v>177105.6</v>
      </c>
      <c r="W218" s="35">
        <v>204793.7</v>
      </c>
      <c r="X218" s="35">
        <v>253584</v>
      </c>
      <c r="Y218" s="35">
        <v>302784.59999999998</v>
      </c>
      <c r="Z218" s="35">
        <v>334744</v>
      </c>
      <c r="AA218" s="35">
        <v>366689.6</v>
      </c>
      <c r="AB218" s="35">
        <v>390351.7</v>
      </c>
      <c r="AC218" s="35">
        <v>401706.9</v>
      </c>
      <c r="AD218" s="35">
        <v>449569.9</v>
      </c>
      <c r="AE218" s="35">
        <v>479618.5</v>
      </c>
      <c r="AF218" s="35">
        <v>532145.4</v>
      </c>
      <c r="AG218" s="35">
        <v>584384.4</v>
      </c>
      <c r="AH218" s="35">
        <v>612255.80000000005</v>
      </c>
      <c r="AI218" s="35">
        <v>652256.80000000005</v>
      </c>
      <c r="AJ218" s="35">
        <v>777113</v>
      </c>
      <c r="AK218" s="35">
        <v>1057429.5</v>
      </c>
      <c r="AL218" s="35">
        <v>1180794.3999999999</v>
      </c>
      <c r="AM218" s="35">
        <v>1569007.6</v>
      </c>
      <c r="AN218" s="35">
        <v>2368273.4</v>
      </c>
      <c r="AO218" s="35">
        <v>2634957.7999999998</v>
      </c>
      <c r="AP218" s="35">
        <v>2538308.2000000002</v>
      </c>
      <c r="AQ218" s="35">
        <v>2722276.4</v>
      </c>
      <c r="AR218" s="15">
        <v>2883430.1</v>
      </c>
      <c r="AS218" s="35">
        <v>3031639.6</v>
      </c>
      <c r="AT218" s="35">
        <v>3040064.7</v>
      </c>
      <c r="AU218" s="35">
        <v>2971926.6</v>
      </c>
      <c r="AV218" s="35">
        <v>3144459.9</v>
      </c>
      <c r="AW218" s="35">
        <v>3312821.2</v>
      </c>
    </row>
    <row r="219" spans="1:49" x14ac:dyDescent="0.3">
      <c r="A219" s="11" t="s">
        <v>372</v>
      </c>
      <c r="B219" s="21" t="s">
        <v>373</v>
      </c>
      <c r="C219" s="63">
        <v>1019.8</v>
      </c>
      <c r="D219" s="63">
        <v>1653.3</v>
      </c>
      <c r="E219" s="63">
        <v>1525.5</v>
      </c>
      <c r="F219" s="63">
        <v>2454.1</v>
      </c>
      <c r="G219" s="63">
        <v>2525.3000000000002</v>
      </c>
      <c r="H219" s="63">
        <v>3542.8</v>
      </c>
      <c r="I219" s="76">
        <v>3107.4</v>
      </c>
      <c r="J219" s="76">
        <v>3955.4</v>
      </c>
      <c r="K219" s="76">
        <v>4343.6000000000004</v>
      </c>
      <c r="L219" s="76">
        <v>4890</v>
      </c>
      <c r="M219" s="76">
        <v>7810</v>
      </c>
      <c r="N219" s="76">
        <v>9820.7999999999993</v>
      </c>
      <c r="O219" s="63">
        <v>12843.3</v>
      </c>
      <c r="P219" s="63">
        <v>13154.7</v>
      </c>
      <c r="Q219" s="63">
        <v>13665.7</v>
      </c>
      <c r="R219" s="63">
        <v>15639.8</v>
      </c>
      <c r="S219" s="63">
        <v>20315.8</v>
      </c>
      <c r="T219" s="63">
        <v>18349.099999999999</v>
      </c>
      <c r="U219" s="63">
        <v>38074.9</v>
      </c>
      <c r="V219" s="63">
        <v>36992.1</v>
      </c>
      <c r="W219" s="63">
        <v>47206.1</v>
      </c>
      <c r="X219" s="63">
        <v>68373.100000000006</v>
      </c>
      <c r="Y219" s="63">
        <v>96014.1</v>
      </c>
      <c r="Z219" s="63">
        <v>52965.4</v>
      </c>
      <c r="AA219" s="63">
        <v>58203.1</v>
      </c>
      <c r="AB219" s="63">
        <v>62493.1</v>
      </c>
      <c r="AC219" s="35">
        <v>80323.7</v>
      </c>
      <c r="AD219" s="35">
        <v>98415.1</v>
      </c>
      <c r="AE219" s="35">
        <v>103310.5</v>
      </c>
      <c r="AF219" s="35">
        <v>119255.5</v>
      </c>
      <c r="AG219" s="35">
        <v>128921.5</v>
      </c>
      <c r="AH219" s="35">
        <v>155823.6</v>
      </c>
      <c r="AI219" s="35">
        <v>235340.7</v>
      </c>
      <c r="AJ219" s="35">
        <v>346363.4</v>
      </c>
      <c r="AK219" s="35">
        <v>448103</v>
      </c>
      <c r="AL219" s="35">
        <v>457875.7</v>
      </c>
      <c r="AM219" s="35">
        <v>470847.1</v>
      </c>
      <c r="AN219" s="35">
        <v>516337.8</v>
      </c>
      <c r="AO219" s="35">
        <v>527709.69999999995</v>
      </c>
      <c r="AP219" s="35">
        <v>534657.30000000005</v>
      </c>
      <c r="AQ219" s="35">
        <v>542499</v>
      </c>
      <c r="AR219" s="15">
        <v>554736.69999999995</v>
      </c>
      <c r="AS219" s="63">
        <v>635096.6</v>
      </c>
      <c r="AT219" s="63">
        <v>655004.4</v>
      </c>
      <c r="AU219" s="63">
        <v>703888.2</v>
      </c>
      <c r="AV219" s="63">
        <v>690336.9</v>
      </c>
      <c r="AW219" s="63">
        <v>661798.1</v>
      </c>
    </row>
    <row r="220" spans="1:49" x14ac:dyDescent="0.3">
      <c r="A220" s="11" t="s">
        <v>374</v>
      </c>
      <c r="B220" s="21" t="s">
        <v>375</v>
      </c>
      <c r="C220" s="63">
        <v>4662.6000000000004</v>
      </c>
      <c r="D220" s="63">
        <v>6165.6</v>
      </c>
      <c r="E220" s="63">
        <v>7132.3</v>
      </c>
      <c r="F220" s="63">
        <v>8573.5</v>
      </c>
      <c r="G220" s="63">
        <v>10898.5</v>
      </c>
      <c r="H220" s="63">
        <v>13322.4</v>
      </c>
      <c r="I220" s="63">
        <v>17170</v>
      </c>
      <c r="J220" s="63">
        <v>20222.5</v>
      </c>
      <c r="K220" s="63">
        <v>24026.7</v>
      </c>
      <c r="L220" s="63">
        <v>27250</v>
      </c>
      <c r="M220" s="63">
        <v>30029.3</v>
      </c>
      <c r="N220" s="63">
        <v>3808.3</v>
      </c>
      <c r="O220" s="63">
        <v>4378.1000000000004</v>
      </c>
      <c r="P220" s="63">
        <v>4921.6000000000004</v>
      </c>
      <c r="Q220" s="63">
        <v>5312.2</v>
      </c>
      <c r="R220" s="63">
        <v>11339.8</v>
      </c>
      <c r="S220" s="63">
        <v>11666.5</v>
      </c>
      <c r="T220" s="63">
        <v>11927.3</v>
      </c>
      <c r="U220" s="63">
        <v>12300.5</v>
      </c>
      <c r="V220" s="63">
        <v>12707.4</v>
      </c>
      <c r="W220" s="63">
        <v>13019.7</v>
      </c>
      <c r="X220" s="63">
        <v>14259.4</v>
      </c>
      <c r="Y220" s="63">
        <v>18992.900000000001</v>
      </c>
      <c r="Z220" s="63">
        <v>23675.8</v>
      </c>
      <c r="AA220" s="63">
        <v>33649.4</v>
      </c>
      <c r="AB220" s="63">
        <v>39117.1</v>
      </c>
      <c r="AC220" s="63">
        <v>40615.599999999999</v>
      </c>
      <c r="AD220" s="63">
        <v>42185.599999999999</v>
      </c>
      <c r="AE220" s="63">
        <v>43483.199999999997</v>
      </c>
      <c r="AF220" s="63">
        <v>45459.1</v>
      </c>
      <c r="AG220" s="63">
        <v>48628.4</v>
      </c>
      <c r="AH220" s="63">
        <v>54192</v>
      </c>
      <c r="AI220" s="63">
        <v>59600.2</v>
      </c>
      <c r="AJ220" s="63">
        <v>64269.8</v>
      </c>
      <c r="AK220" s="63">
        <v>67756.399999999994</v>
      </c>
      <c r="AL220" s="63">
        <v>75072.600000000006</v>
      </c>
      <c r="AM220" s="63">
        <v>80024.2</v>
      </c>
      <c r="AN220" s="63">
        <v>85704.6</v>
      </c>
      <c r="AO220" s="63">
        <v>97794</v>
      </c>
      <c r="AP220" s="63">
        <v>103349.1</v>
      </c>
      <c r="AQ220" s="63">
        <v>110362.7</v>
      </c>
      <c r="AR220" s="15">
        <v>117562.3</v>
      </c>
      <c r="AS220" s="35">
        <v>125489.1</v>
      </c>
      <c r="AT220" s="35">
        <v>133148.4</v>
      </c>
      <c r="AU220" s="35">
        <v>140806.4454</v>
      </c>
      <c r="AV220" s="35">
        <v>149902.4938</v>
      </c>
      <c r="AW220" s="35">
        <v>162966.64610000001</v>
      </c>
    </row>
    <row r="221" spans="1:49" x14ac:dyDescent="0.3">
      <c r="A221" s="11" t="s">
        <v>376</v>
      </c>
      <c r="B221" s="21" t="s">
        <v>377</v>
      </c>
      <c r="C221" s="63">
        <v>622.20000000000005</v>
      </c>
      <c r="D221" s="63">
        <v>707.6</v>
      </c>
      <c r="E221" s="63">
        <v>555.9</v>
      </c>
      <c r="F221" s="63">
        <v>840.9</v>
      </c>
      <c r="G221" s="63">
        <v>857.6</v>
      </c>
      <c r="H221" s="63">
        <v>995.2</v>
      </c>
      <c r="I221" s="76">
        <v>1079.4000000000001</v>
      </c>
      <c r="J221" s="76">
        <v>1301.8</v>
      </c>
      <c r="K221" s="76">
        <v>1484.8</v>
      </c>
      <c r="L221" s="76">
        <v>1498</v>
      </c>
      <c r="M221" s="76">
        <v>3263.1</v>
      </c>
      <c r="N221" s="76">
        <v>2396</v>
      </c>
      <c r="O221" s="63">
        <v>3330.9</v>
      </c>
      <c r="P221" s="63">
        <v>4121.5</v>
      </c>
      <c r="Q221" s="63">
        <v>4076.4</v>
      </c>
      <c r="R221" s="63">
        <v>7974.7</v>
      </c>
      <c r="S221" s="63">
        <v>9230.7999999999993</v>
      </c>
      <c r="T221" s="63">
        <v>8537.4</v>
      </c>
      <c r="U221" s="63">
        <v>13109.4</v>
      </c>
      <c r="V221" s="63">
        <v>14813</v>
      </c>
      <c r="W221" s="63">
        <v>15851.5</v>
      </c>
      <c r="X221" s="63">
        <v>20279.400000000001</v>
      </c>
      <c r="Y221" s="63">
        <v>26707.4</v>
      </c>
      <c r="Z221" s="63">
        <v>28272</v>
      </c>
      <c r="AA221" s="63">
        <v>33596.9</v>
      </c>
      <c r="AB221" s="63">
        <v>36420.9</v>
      </c>
      <c r="AC221" s="35">
        <v>35782.9</v>
      </c>
      <c r="AD221" s="35">
        <v>41123.599999999999</v>
      </c>
      <c r="AE221" s="35">
        <v>51978.6</v>
      </c>
      <c r="AF221" s="35">
        <v>43827.9</v>
      </c>
      <c r="AG221" s="35">
        <v>51992</v>
      </c>
      <c r="AH221" s="35">
        <v>57511</v>
      </c>
      <c r="AI221" s="35">
        <v>66044</v>
      </c>
      <c r="AJ221" s="35">
        <v>74726.5</v>
      </c>
      <c r="AK221" s="35">
        <v>97063</v>
      </c>
      <c r="AL221" s="35">
        <v>112183.5</v>
      </c>
      <c r="AM221" s="35">
        <v>126634.7</v>
      </c>
      <c r="AN221" s="35">
        <v>155501.79999999999</v>
      </c>
      <c r="AO221" s="35">
        <v>160313.1</v>
      </c>
      <c r="AP221" s="35">
        <v>169028.1</v>
      </c>
      <c r="AQ221" s="35">
        <v>174927.7</v>
      </c>
      <c r="AR221" s="15">
        <v>195056.9</v>
      </c>
      <c r="AS221" s="15">
        <v>209999.8</v>
      </c>
      <c r="AT221" s="15">
        <v>206061.6</v>
      </c>
      <c r="AU221" s="15">
        <v>212791.5</v>
      </c>
      <c r="AV221" s="15">
        <v>213322.3</v>
      </c>
      <c r="AW221" s="15">
        <v>197681.8</v>
      </c>
    </row>
    <row r="222" spans="1:49" x14ac:dyDescent="0.3">
      <c r="A222" s="11" t="s">
        <v>378</v>
      </c>
      <c r="B222" s="21" t="s">
        <v>379</v>
      </c>
      <c r="C222" s="63">
        <v>-740.3</v>
      </c>
      <c r="D222" s="63">
        <v>-1273.5</v>
      </c>
      <c r="E222" s="63">
        <v>-1401.8</v>
      </c>
      <c r="F222" s="63">
        <v>-2028.8</v>
      </c>
      <c r="G222" s="63">
        <v>-2131.8000000000002</v>
      </c>
      <c r="H222" s="63">
        <v>-2981.8</v>
      </c>
      <c r="I222" s="63">
        <v>-2633.1</v>
      </c>
      <c r="J222" s="63">
        <v>-3177.3</v>
      </c>
      <c r="K222" s="63">
        <v>-3400</v>
      </c>
      <c r="L222" s="63">
        <v>-3640</v>
      </c>
      <c r="M222" s="63">
        <v>-5279.7</v>
      </c>
      <c r="N222" s="63">
        <v>-8233.4</v>
      </c>
      <c r="O222" s="63">
        <v>-10164.700000000001</v>
      </c>
      <c r="P222" s="63">
        <v>-9357.9</v>
      </c>
      <c r="Q222" s="63">
        <v>-10095.5</v>
      </c>
      <c r="R222" s="63">
        <v>-11707.8</v>
      </c>
      <c r="S222" s="63">
        <v>-15298.3</v>
      </c>
      <c r="T222" s="63">
        <v>-14106.6</v>
      </c>
      <c r="U222" s="63">
        <v>-29756.9</v>
      </c>
      <c r="V222" s="63">
        <v>-27298.6</v>
      </c>
      <c r="W222" s="63">
        <v>-36708.400000000001</v>
      </c>
      <c r="X222" s="63">
        <v>-54574.2</v>
      </c>
      <c r="Y222" s="63">
        <v>-77767.899999999994</v>
      </c>
      <c r="Z222" s="63">
        <v>-35408.1</v>
      </c>
      <c r="AA222" s="63">
        <v>-38824.699999999997</v>
      </c>
      <c r="AB222" s="63">
        <v>-42571</v>
      </c>
      <c r="AC222" s="63">
        <v>-62033.1</v>
      </c>
      <c r="AD222" s="63">
        <v>-76804.7</v>
      </c>
      <c r="AE222" s="63">
        <v>-75074</v>
      </c>
      <c r="AF222" s="63">
        <v>-100751.5</v>
      </c>
      <c r="AG222" s="63">
        <v>-106677.1</v>
      </c>
      <c r="AH222" s="63">
        <v>-132929.4</v>
      </c>
      <c r="AI222" s="63">
        <v>-203312.4</v>
      </c>
      <c r="AJ222" s="63">
        <v>-314399.3</v>
      </c>
      <c r="AK222" s="63">
        <v>-401431.2</v>
      </c>
      <c r="AL222" s="63">
        <v>-404340.3</v>
      </c>
      <c r="AM222" s="63">
        <v>-406151.2</v>
      </c>
      <c r="AN222" s="63">
        <v>-436862.2</v>
      </c>
      <c r="AO222" s="63">
        <v>-452007.6</v>
      </c>
      <c r="AP222" s="63">
        <v>-456091</v>
      </c>
      <c r="AQ222" s="63">
        <v>-461791.4</v>
      </c>
      <c r="AR222" s="15">
        <v>-460750</v>
      </c>
      <c r="AS222" s="15">
        <v>-522613</v>
      </c>
      <c r="AT222" s="15">
        <v>-550169.59999999998</v>
      </c>
      <c r="AU222" s="15">
        <v>-601016.5</v>
      </c>
      <c r="AV222" s="15">
        <v>-591639.9</v>
      </c>
      <c r="AW222" s="15">
        <v>-580933.1</v>
      </c>
    </row>
    <row r="223" spans="1:49" x14ac:dyDescent="0.3">
      <c r="A223" s="11" t="s">
        <v>380</v>
      </c>
      <c r="B223" s="24" t="s">
        <v>381</v>
      </c>
      <c r="C223" s="56">
        <f t="shared" ref="C223:AW223" si="63">+C216+C217</f>
        <v>55560.9</v>
      </c>
      <c r="D223" s="56">
        <f t="shared" si="63"/>
        <v>61573.900000000009</v>
      </c>
      <c r="E223" s="32">
        <f t="shared" si="63"/>
        <v>74075.100000000006</v>
      </c>
      <c r="F223" s="32">
        <f t="shared" si="63"/>
        <v>87240.5</v>
      </c>
      <c r="G223" s="32">
        <f t="shared" si="63"/>
        <v>104831.59999999999</v>
      </c>
      <c r="H223" s="32">
        <f t="shared" si="63"/>
        <v>128222.59999999999</v>
      </c>
      <c r="I223" s="32">
        <f t="shared" si="63"/>
        <v>162508.1</v>
      </c>
      <c r="J223" s="32">
        <f t="shared" si="63"/>
        <v>191468.6</v>
      </c>
      <c r="K223" s="32">
        <f t="shared" si="63"/>
        <v>207551.90000000002</v>
      </c>
      <c r="L223" s="32">
        <f t="shared" si="63"/>
        <v>233752</v>
      </c>
      <c r="M223" s="32">
        <f t="shared" si="63"/>
        <v>263855.90000000002</v>
      </c>
      <c r="N223" s="32">
        <f t="shared" si="63"/>
        <v>291597.2</v>
      </c>
      <c r="O223" s="56">
        <f t="shared" si="63"/>
        <v>296551.09999999998</v>
      </c>
      <c r="P223" s="32">
        <f t="shared" si="63"/>
        <v>312706.10000000003</v>
      </c>
      <c r="Q223" s="56">
        <f t="shared" si="63"/>
        <v>347716.9</v>
      </c>
      <c r="R223" s="56">
        <f t="shared" si="63"/>
        <v>422043</v>
      </c>
      <c r="S223" s="56">
        <f t="shared" si="63"/>
        <v>554388.1</v>
      </c>
      <c r="T223" s="56">
        <f t="shared" si="63"/>
        <v>862132.8</v>
      </c>
      <c r="U223" s="32">
        <f t="shared" si="63"/>
        <v>1074695.8</v>
      </c>
      <c r="V223" s="32">
        <f t="shared" si="63"/>
        <v>1189724.8999999999</v>
      </c>
      <c r="W223" s="32">
        <f t="shared" si="63"/>
        <v>1487403.6</v>
      </c>
      <c r="X223" s="32">
        <f t="shared" si="63"/>
        <v>2004994.5999999999</v>
      </c>
      <c r="Y223" s="56">
        <f t="shared" si="63"/>
        <v>2570028.8999999994</v>
      </c>
      <c r="Z223" s="32">
        <f t="shared" si="63"/>
        <v>2780168.1</v>
      </c>
      <c r="AA223" s="32">
        <f t="shared" si="63"/>
        <v>2830490.7</v>
      </c>
      <c r="AB223" s="32">
        <f t="shared" si="63"/>
        <v>3238197.5</v>
      </c>
      <c r="AC223" s="32">
        <f t="shared" si="63"/>
        <v>4123513.9000000004</v>
      </c>
      <c r="AD223" s="32">
        <f t="shared" si="63"/>
        <v>4227113.2</v>
      </c>
      <c r="AE223" s="32">
        <f t="shared" si="63"/>
        <v>4522773.3</v>
      </c>
      <c r="AF223" s="56">
        <f t="shared" si="63"/>
        <v>5252321</v>
      </c>
      <c r="AG223" s="32">
        <f t="shared" si="63"/>
        <v>6149116.6000000006</v>
      </c>
      <c r="AH223" s="32">
        <f t="shared" si="63"/>
        <v>7561984.3999999994</v>
      </c>
      <c r="AI223" s="32">
        <f t="shared" si="63"/>
        <v>8501635.8000000007</v>
      </c>
      <c r="AJ223" s="32">
        <f t="shared" si="63"/>
        <v>9352886.5</v>
      </c>
      <c r="AK223" s="56">
        <f t="shared" si="63"/>
        <v>11043703.5</v>
      </c>
      <c r="AL223" s="32">
        <f t="shared" si="63"/>
        <v>9968025.2000000011</v>
      </c>
      <c r="AM223" s="56">
        <f t="shared" si="63"/>
        <v>11991563.899999999</v>
      </c>
      <c r="AN223" s="56">
        <f t="shared" si="63"/>
        <v>14588969.899999999</v>
      </c>
      <c r="AO223" s="56">
        <f t="shared" si="63"/>
        <v>16209598</v>
      </c>
      <c r="AP223" s="56">
        <f t="shared" si="63"/>
        <v>16647919</v>
      </c>
      <c r="AQ223" s="32">
        <f t="shared" si="63"/>
        <v>17228597.699999999</v>
      </c>
      <c r="AR223" s="32">
        <f t="shared" si="63"/>
        <v>16712685.699999999</v>
      </c>
      <c r="AS223" s="32">
        <f t="shared" si="63"/>
        <v>17514634.900000002</v>
      </c>
      <c r="AT223" s="32">
        <f t="shared" si="63"/>
        <v>18876175.699999999</v>
      </c>
      <c r="AU223" s="32">
        <f t="shared" si="63"/>
        <v>20393524.4454</v>
      </c>
      <c r="AV223" s="32">
        <f t="shared" si="63"/>
        <v>20501058.393800002</v>
      </c>
      <c r="AW223" s="32">
        <f t="shared" si="63"/>
        <v>18383799.9461</v>
      </c>
    </row>
    <row r="224" spans="1:49" x14ac:dyDescent="0.3">
      <c r="B224" s="27"/>
      <c r="C224" s="56"/>
      <c r="D224" s="56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56"/>
      <c r="P224" s="32"/>
      <c r="Q224" s="56"/>
      <c r="R224" s="56"/>
      <c r="S224" s="56"/>
      <c r="T224" s="56"/>
      <c r="U224" s="32"/>
      <c r="V224" s="32"/>
      <c r="W224" s="32"/>
      <c r="X224" s="32"/>
      <c r="Y224" s="56"/>
      <c r="Z224" s="32"/>
      <c r="AA224" s="32"/>
      <c r="AB224" s="32"/>
      <c r="AC224" s="32"/>
      <c r="AD224" s="32"/>
      <c r="AE224" s="32"/>
      <c r="AF224" s="56"/>
      <c r="AG224" s="32"/>
      <c r="AH224" s="32"/>
      <c r="AI224" s="32"/>
      <c r="AJ224" s="32"/>
      <c r="AK224" s="56"/>
      <c r="AL224" s="32"/>
      <c r="AM224" s="56"/>
      <c r="AN224" s="56"/>
      <c r="AO224" s="56"/>
      <c r="AP224" s="56"/>
      <c r="AQ224" s="32"/>
      <c r="AR224" s="32"/>
      <c r="AS224" s="32"/>
      <c r="AT224" s="32"/>
      <c r="AU224" s="32"/>
      <c r="AV224" s="32"/>
      <c r="AW224" s="32"/>
    </row>
    <row r="225" spans="1:55" x14ac:dyDescent="0.3">
      <c r="A225" s="17"/>
      <c r="B225" s="58" t="s">
        <v>382</v>
      </c>
      <c r="C225" s="72">
        <f t="shared" ref="C225:AW225" si="64">+C223-C215</f>
        <v>0</v>
      </c>
      <c r="D225" s="72">
        <f t="shared" si="64"/>
        <v>0</v>
      </c>
      <c r="E225" s="72">
        <f t="shared" si="64"/>
        <v>0</v>
      </c>
      <c r="F225" s="72">
        <f t="shared" si="64"/>
        <v>0</v>
      </c>
      <c r="G225" s="67">
        <f t="shared" si="64"/>
        <v>199.99999999998545</v>
      </c>
      <c r="H225" s="72">
        <f t="shared" si="64"/>
        <v>0</v>
      </c>
      <c r="I225" s="72">
        <f t="shared" si="64"/>
        <v>0.89999999999417923</v>
      </c>
      <c r="J225" s="72">
        <f t="shared" si="64"/>
        <v>0.10000000000582077</v>
      </c>
      <c r="K225" s="72">
        <f t="shared" si="64"/>
        <v>0</v>
      </c>
      <c r="L225" s="72">
        <f t="shared" si="64"/>
        <v>-0.1000000000349246</v>
      </c>
      <c r="M225" s="67">
        <f t="shared" si="64"/>
        <v>-0.99999999994179234</v>
      </c>
      <c r="N225" s="72">
        <f t="shared" si="64"/>
        <v>0</v>
      </c>
      <c r="O225" s="72">
        <f t="shared" si="64"/>
        <v>-0.30000000004656613</v>
      </c>
      <c r="P225" s="67">
        <f t="shared" si="64"/>
        <v>-1.9999999999417923</v>
      </c>
      <c r="Q225" s="67">
        <f t="shared" si="64"/>
        <v>1</v>
      </c>
      <c r="R225" s="72">
        <f t="shared" si="64"/>
        <v>0</v>
      </c>
      <c r="S225" s="72">
        <f t="shared" si="64"/>
        <v>0</v>
      </c>
      <c r="T225" s="72">
        <f t="shared" si="64"/>
        <v>0</v>
      </c>
      <c r="U225" s="72">
        <f t="shared" si="64"/>
        <v>0</v>
      </c>
      <c r="V225" s="67">
        <f t="shared" si="64"/>
        <v>-10000.000000000233</v>
      </c>
      <c r="W225" s="72">
        <f t="shared" si="64"/>
        <v>0</v>
      </c>
      <c r="X225" s="72">
        <f t="shared" si="64"/>
        <v>0</v>
      </c>
      <c r="Y225" s="72">
        <f t="shared" si="64"/>
        <v>-0.10000000009313226</v>
      </c>
      <c r="Z225" s="72">
        <f t="shared" si="64"/>
        <v>0</v>
      </c>
      <c r="AA225" s="72">
        <f t="shared" si="64"/>
        <v>0</v>
      </c>
      <c r="AB225" s="72">
        <f t="shared" si="64"/>
        <v>0.10000000009313226</v>
      </c>
      <c r="AC225" s="72">
        <f t="shared" si="64"/>
        <v>0.2000000006519258</v>
      </c>
      <c r="AD225" s="72">
        <f t="shared" si="64"/>
        <v>0</v>
      </c>
      <c r="AE225" s="72">
        <f t="shared" si="64"/>
        <v>9.999999962747097E-2</v>
      </c>
      <c r="AF225" s="72">
        <f t="shared" si="64"/>
        <v>-0.19999999925494194</v>
      </c>
      <c r="AG225" s="72">
        <f t="shared" si="64"/>
        <v>0</v>
      </c>
      <c r="AH225" s="72">
        <f t="shared" si="64"/>
        <v>0.10000000055879354</v>
      </c>
      <c r="AI225" s="72">
        <f t="shared" si="64"/>
        <v>0.10000000149011612</v>
      </c>
      <c r="AJ225" s="72">
        <f t="shared" si="64"/>
        <v>9.999999962747097E-2</v>
      </c>
      <c r="AK225" s="72">
        <f t="shared" si="64"/>
        <v>-9.9999997764825821E-2</v>
      </c>
      <c r="AL225" s="72">
        <f t="shared" si="64"/>
        <v>-0.19999999925494194</v>
      </c>
      <c r="AM225" s="72">
        <f t="shared" si="64"/>
        <v>2.9999999329447746E-2</v>
      </c>
      <c r="AN225" s="72">
        <f t="shared" si="64"/>
        <v>-0.10000000149011612</v>
      </c>
      <c r="AO225" s="72">
        <f t="shared" si="64"/>
        <v>-0.20000000298023224</v>
      </c>
      <c r="AP225" s="72">
        <f t="shared" si="64"/>
        <v>0</v>
      </c>
      <c r="AQ225" s="72">
        <f t="shared" si="64"/>
        <v>-9.9999997764825821E-2</v>
      </c>
      <c r="AR225" s="72">
        <f t="shared" si="64"/>
        <v>-9.999999962747097E-2</v>
      </c>
      <c r="AS225" s="72">
        <f t="shared" si="64"/>
        <v>0.20000000298023224</v>
      </c>
      <c r="AT225" s="72">
        <f t="shared" si="64"/>
        <v>0.19999999925494194</v>
      </c>
      <c r="AU225" s="72">
        <f t="shared" si="64"/>
        <v>0.14539999887347221</v>
      </c>
      <c r="AV225" s="72">
        <f t="shared" si="64"/>
        <v>-6.2000006437301636E-3</v>
      </c>
      <c r="AW225" s="72">
        <f t="shared" si="64"/>
        <v>-5.3900003433227539E-2</v>
      </c>
    </row>
    <row r="226" spans="1:55" x14ac:dyDescent="0.3">
      <c r="A226" s="17"/>
      <c r="B226" s="27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89"/>
      <c r="AD226" s="66"/>
      <c r="AE226" s="66"/>
      <c r="AF226" s="66"/>
      <c r="AG226" s="90"/>
      <c r="AH226" s="90"/>
      <c r="AI226" s="90"/>
      <c r="AJ226" s="66"/>
      <c r="AK226" s="66"/>
      <c r="AL226" s="90"/>
      <c r="AM226" s="90"/>
      <c r="AN226" s="90"/>
      <c r="AO226" s="66"/>
      <c r="AP226" s="66"/>
      <c r="AQ226" s="90"/>
      <c r="AR226" s="15"/>
      <c r="AS226" s="15"/>
      <c r="AT226" s="15"/>
    </row>
    <row r="227" spans="1:55" x14ac:dyDescent="0.3">
      <c r="C227" s="91"/>
      <c r="D227" s="91"/>
      <c r="Q227" s="92"/>
    </row>
    <row r="228" spans="1:55" x14ac:dyDescent="0.3">
      <c r="C228" s="15"/>
      <c r="D228" s="91"/>
    </row>
    <row r="229" spans="1:55" ht="21.75" customHeight="1" x14ac:dyDescent="0.3">
      <c r="B229" s="14" t="s">
        <v>383</v>
      </c>
      <c r="C229" s="91"/>
      <c r="D229" s="91"/>
    </row>
    <row r="230" spans="1:55" x14ac:dyDescent="0.3">
      <c r="C230" s="15"/>
    </row>
    <row r="232" spans="1:55" x14ac:dyDescent="0.3">
      <c r="A232" s="17" t="s">
        <v>110</v>
      </c>
      <c r="B232" s="18" t="s">
        <v>111</v>
      </c>
      <c r="C232" s="19">
        <v>1974</v>
      </c>
      <c r="D232" s="19">
        <v>1975</v>
      </c>
      <c r="E232" s="19">
        <v>1976</v>
      </c>
      <c r="F232" s="19">
        <v>1977</v>
      </c>
      <c r="G232" s="19">
        <v>1978</v>
      </c>
      <c r="H232" s="19">
        <v>1979</v>
      </c>
      <c r="I232" s="19">
        <v>1980</v>
      </c>
      <c r="J232" s="19">
        <v>1981</v>
      </c>
      <c r="K232" s="19">
        <v>1982</v>
      </c>
      <c r="L232" s="19">
        <v>1983</v>
      </c>
      <c r="M232" s="19">
        <v>1984</v>
      </c>
      <c r="N232" s="19">
        <v>1985</v>
      </c>
      <c r="O232" s="19">
        <v>1986</v>
      </c>
      <c r="P232" s="19">
        <v>1987</v>
      </c>
      <c r="Q232" s="19">
        <v>1988</v>
      </c>
      <c r="R232" s="19">
        <v>1989</v>
      </c>
      <c r="S232" s="19">
        <v>1990</v>
      </c>
      <c r="T232" s="19">
        <v>1991</v>
      </c>
      <c r="U232" s="19">
        <v>1992</v>
      </c>
      <c r="V232" s="19">
        <v>1993</v>
      </c>
      <c r="W232" s="19">
        <v>1994</v>
      </c>
      <c r="X232" s="19">
        <v>1995</v>
      </c>
      <c r="Y232" s="19">
        <v>1996</v>
      </c>
      <c r="Z232" s="19">
        <v>1997</v>
      </c>
      <c r="AA232" s="19">
        <v>1998</v>
      </c>
      <c r="AB232" s="19">
        <v>1999</v>
      </c>
      <c r="AC232" s="19">
        <v>2000</v>
      </c>
      <c r="AD232" s="19">
        <v>2001</v>
      </c>
      <c r="AE232" s="19">
        <v>2002</v>
      </c>
      <c r="AF232" s="19">
        <v>2003</v>
      </c>
      <c r="AG232" s="19">
        <v>2004</v>
      </c>
      <c r="AH232" s="19">
        <v>2005</v>
      </c>
      <c r="AI232" s="19">
        <v>2006</v>
      </c>
      <c r="AJ232" s="19">
        <v>2007</v>
      </c>
      <c r="AK232" s="19">
        <v>2008</v>
      </c>
      <c r="AL232" s="19">
        <v>2009</v>
      </c>
      <c r="AM232" s="19">
        <v>2010</v>
      </c>
      <c r="AN232" s="19">
        <v>2011</v>
      </c>
      <c r="AO232" s="19">
        <v>2012</v>
      </c>
      <c r="AP232" s="19">
        <v>2013</v>
      </c>
      <c r="AQ232" s="19">
        <v>2014</v>
      </c>
      <c r="AR232" s="19">
        <v>2015</v>
      </c>
      <c r="AS232" s="19">
        <v>2016</v>
      </c>
      <c r="AT232" s="19">
        <v>2017</v>
      </c>
      <c r="AU232" s="19">
        <v>2018</v>
      </c>
      <c r="AV232" s="19">
        <v>2019</v>
      </c>
      <c r="AW232" s="19">
        <v>2020</v>
      </c>
    </row>
    <row r="233" spans="1:55" x14ac:dyDescent="0.3">
      <c r="A233" s="11" t="s">
        <v>384</v>
      </c>
      <c r="B233" s="21" t="s">
        <v>385</v>
      </c>
      <c r="C233" s="63">
        <f t="shared" ref="C233:AR238" si="65">+C209</f>
        <v>25724.3</v>
      </c>
      <c r="D233" s="63">
        <f t="shared" si="65"/>
        <v>31451.5</v>
      </c>
      <c r="E233" s="63">
        <f t="shared" si="65"/>
        <v>35933.199999999997</v>
      </c>
      <c r="F233" s="63">
        <f t="shared" si="65"/>
        <v>44619.199999999997</v>
      </c>
      <c r="G233" s="63">
        <f t="shared" si="65"/>
        <v>50876.3</v>
      </c>
      <c r="H233" s="63">
        <f t="shared" si="65"/>
        <v>58484.4</v>
      </c>
      <c r="I233" s="63">
        <f t="shared" si="65"/>
        <v>70179.399999999994</v>
      </c>
      <c r="J233" s="63">
        <f t="shared" si="65"/>
        <v>87175.5</v>
      </c>
      <c r="K233" s="63">
        <f t="shared" si="65"/>
        <v>95558.9</v>
      </c>
      <c r="L233" s="63">
        <f t="shared" si="65"/>
        <v>106183</v>
      </c>
      <c r="M233" s="63">
        <f t="shared" si="65"/>
        <v>125828.9</v>
      </c>
      <c r="N233" s="63">
        <f t="shared" si="65"/>
        <v>139719.29999999999</v>
      </c>
      <c r="O233" s="63">
        <f t="shared" si="65"/>
        <v>156413.6</v>
      </c>
      <c r="P233" s="63">
        <f t="shared" si="65"/>
        <v>154881.79999999999</v>
      </c>
      <c r="Q233" s="63">
        <f t="shared" si="65"/>
        <v>214094</v>
      </c>
      <c r="R233" s="63">
        <f t="shared" si="65"/>
        <v>265493.59999999998</v>
      </c>
      <c r="S233" s="63">
        <f t="shared" si="65"/>
        <v>313621.5</v>
      </c>
      <c r="T233" s="63">
        <f t="shared" si="65"/>
        <v>419030.1</v>
      </c>
      <c r="U233" s="63">
        <f t="shared" si="65"/>
        <v>548321.4</v>
      </c>
      <c r="V233" s="63">
        <f>+V209</f>
        <v>659145.30000000005</v>
      </c>
      <c r="W233" s="63">
        <f t="shared" si="65"/>
        <v>837463.9</v>
      </c>
      <c r="X233" s="63">
        <f t="shared" si="65"/>
        <v>1114808.7</v>
      </c>
      <c r="Y233" s="63">
        <f t="shared" si="65"/>
        <v>1335040.3</v>
      </c>
      <c r="Z233" s="63">
        <f t="shared" si="65"/>
        <v>1430343.7</v>
      </c>
      <c r="AA233" s="63">
        <f t="shared" si="65"/>
        <v>1556726.9</v>
      </c>
      <c r="AB233" s="63">
        <f t="shared" si="65"/>
        <v>1670714.8</v>
      </c>
      <c r="AC233" s="63">
        <f t="shared" si="65"/>
        <v>1714188</v>
      </c>
      <c r="AD233" s="63">
        <f t="shared" si="65"/>
        <v>1847731.2</v>
      </c>
      <c r="AE233" s="63">
        <f t="shared" si="65"/>
        <v>1989324.1</v>
      </c>
      <c r="AF233" s="63">
        <f t="shared" si="65"/>
        <v>2126300.2000000002</v>
      </c>
      <c r="AG233" s="63">
        <f t="shared" si="65"/>
        <v>2371024.5</v>
      </c>
      <c r="AH233" s="63">
        <f t="shared" si="65"/>
        <v>2553030.1</v>
      </c>
      <c r="AI233" s="63">
        <f t="shared" si="65"/>
        <v>2695579.6</v>
      </c>
      <c r="AJ233" s="63">
        <f t="shared" si="65"/>
        <v>2963819.6</v>
      </c>
      <c r="AK233" s="63">
        <f t="shared" si="65"/>
        <v>3333285.8</v>
      </c>
      <c r="AL233" s="63">
        <f t="shared" si="65"/>
        <v>3743918.6</v>
      </c>
      <c r="AM233" s="63">
        <f t="shared" si="65"/>
        <v>4115566.7</v>
      </c>
      <c r="AN233" s="63">
        <f t="shared" si="65"/>
        <v>4548233.7</v>
      </c>
      <c r="AO233" s="63">
        <f t="shared" si="65"/>
        <v>5210992.0999999996</v>
      </c>
      <c r="AP233" s="63">
        <f t="shared" si="65"/>
        <v>5769782.5999999996</v>
      </c>
      <c r="AQ233" s="63">
        <f t="shared" si="65"/>
        <v>6264724.7000000002</v>
      </c>
      <c r="AR233" s="63">
        <f t="shared" si="65"/>
        <v>6853952.2999999998</v>
      </c>
      <c r="AS233" s="63">
        <v>7446015.2000000002</v>
      </c>
      <c r="AT233" s="63">
        <v>8034221.2999999998</v>
      </c>
      <c r="AU233" s="63">
        <v>8568252.1999999993</v>
      </c>
      <c r="AV233" s="63">
        <v>8886386.5</v>
      </c>
      <c r="AW233" s="63">
        <v>8828444.9000000004</v>
      </c>
    </row>
    <row r="234" spans="1:55" x14ac:dyDescent="0.3">
      <c r="A234" s="11" t="s">
        <v>386</v>
      </c>
      <c r="B234" s="21" t="s">
        <v>387</v>
      </c>
      <c r="C234" s="63">
        <f t="shared" si="65"/>
        <v>5929</v>
      </c>
      <c r="D234" s="63">
        <f t="shared" si="65"/>
        <v>7970.7</v>
      </c>
      <c r="E234" s="63">
        <f t="shared" si="65"/>
        <v>9245.7999999999993</v>
      </c>
      <c r="F234" s="63">
        <f t="shared" si="65"/>
        <v>11588.6</v>
      </c>
      <c r="G234" s="63">
        <f t="shared" si="65"/>
        <v>14598.3</v>
      </c>
      <c r="H234" s="63">
        <f t="shared" si="65"/>
        <v>17480.099999999999</v>
      </c>
      <c r="I234" s="63">
        <f t="shared" si="65"/>
        <v>22351.4</v>
      </c>
      <c r="J234" s="63">
        <f t="shared" si="65"/>
        <v>26354.3</v>
      </c>
      <c r="K234" s="63">
        <f t="shared" si="65"/>
        <v>30660</v>
      </c>
      <c r="L234" s="63">
        <f t="shared" si="65"/>
        <v>34692.5</v>
      </c>
      <c r="M234" s="63">
        <f t="shared" si="65"/>
        <v>39475.9</v>
      </c>
      <c r="N234" s="63">
        <f t="shared" si="65"/>
        <v>45832.2</v>
      </c>
      <c r="O234" s="63">
        <f t="shared" si="65"/>
        <v>52891.3</v>
      </c>
      <c r="P234" s="63">
        <f t="shared" si="65"/>
        <v>57995.9</v>
      </c>
      <c r="Q234" s="63">
        <f t="shared" si="65"/>
        <v>65138.6</v>
      </c>
      <c r="R234" s="63">
        <f t="shared" si="65"/>
        <v>70791.399999999994</v>
      </c>
      <c r="S234" s="63">
        <f t="shared" si="65"/>
        <v>90066.7</v>
      </c>
      <c r="T234" s="63">
        <f t="shared" si="65"/>
        <v>128190.6</v>
      </c>
      <c r="U234" s="63">
        <f t="shared" si="65"/>
        <v>184765.1</v>
      </c>
      <c r="V234" s="63">
        <f t="shared" si="65"/>
        <v>221202.9</v>
      </c>
      <c r="W234" s="63">
        <f t="shared" si="65"/>
        <v>263934.5</v>
      </c>
      <c r="X234" s="63">
        <f t="shared" si="65"/>
        <v>340206.8</v>
      </c>
      <c r="Y234" s="63">
        <f t="shared" si="65"/>
        <v>405369</v>
      </c>
      <c r="Z234" s="63">
        <f t="shared" si="65"/>
        <v>459831.5</v>
      </c>
      <c r="AA234" s="63">
        <f t="shared" si="65"/>
        <v>503630.6</v>
      </c>
      <c r="AB234" s="63">
        <f t="shared" si="65"/>
        <v>543603.9</v>
      </c>
      <c r="AC234" s="63">
        <f t="shared" si="65"/>
        <v>560135.9</v>
      </c>
      <c r="AD234" s="63">
        <f t="shared" si="65"/>
        <v>624559.1</v>
      </c>
      <c r="AE234" s="63">
        <f t="shared" si="65"/>
        <v>700447.4</v>
      </c>
      <c r="AF234" s="63">
        <f t="shared" si="65"/>
        <v>777521.8</v>
      </c>
      <c r="AG234" s="63">
        <f t="shared" si="65"/>
        <v>846896.2</v>
      </c>
      <c r="AH234" s="63">
        <f t="shared" si="65"/>
        <v>865879.1</v>
      </c>
      <c r="AI234" s="63">
        <f t="shared" si="65"/>
        <v>954867.8</v>
      </c>
      <c r="AJ234" s="63">
        <f t="shared" si="65"/>
        <v>1089003</v>
      </c>
      <c r="AK234" s="63">
        <f t="shared" si="65"/>
        <v>1458510.4</v>
      </c>
      <c r="AL234" s="63">
        <f t="shared" si="65"/>
        <v>1609366.2</v>
      </c>
      <c r="AM234" s="63">
        <f t="shared" si="65"/>
        <v>2065757.5</v>
      </c>
      <c r="AN234" s="63">
        <f t="shared" si="65"/>
        <v>3015170.3</v>
      </c>
      <c r="AO234" s="63">
        <f t="shared" si="65"/>
        <v>3293471.7</v>
      </c>
      <c r="AP234" s="63">
        <f t="shared" si="65"/>
        <v>3186869.2</v>
      </c>
      <c r="AQ234" s="63">
        <f t="shared" si="65"/>
        <v>3409668.5</v>
      </c>
      <c r="AR234" s="63">
        <f t="shared" si="65"/>
        <v>3603338.9</v>
      </c>
      <c r="AS234" s="63">
        <v>3658783</v>
      </c>
      <c r="AT234" s="63">
        <v>3577113.1</v>
      </c>
      <c r="AU234" s="63">
        <v>3519491.3</v>
      </c>
      <c r="AV234" s="63">
        <v>3760417.3</v>
      </c>
      <c r="AW234" s="63">
        <v>3824691.9</v>
      </c>
    </row>
    <row r="235" spans="1:55" x14ac:dyDescent="0.3">
      <c r="A235" s="11" t="s">
        <v>388</v>
      </c>
      <c r="B235" s="21" t="s">
        <v>358</v>
      </c>
      <c r="C235" s="63">
        <f t="shared" si="65"/>
        <v>16964.399999999998</v>
      </c>
      <c r="D235" s="63">
        <f t="shared" si="65"/>
        <v>23975.000000000004</v>
      </c>
      <c r="E235" s="63">
        <f t="shared" si="65"/>
        <v>31358.100000000002</v>
      </c>
      <c r="F235" s="63">
        <f t="shared" si="65"/>
        <v>38433.399999999994</v>
      </c>
      <c r="G235" s="84">
        <f t="shared" si="65"/>
        <v>50589.7</v>
      </c>
      <c r="H235" s="63">
        <f t="shared" si="65"/>
        <v>50374.6</v>
      </c>
      <c r="I235" s="63">
        <f t="shared" si="65"/>
        <v>54880.799999999996</v>
      </c>
      <c r="J235" s="63">
        <f t="shared" si="65"/>
        <v>63044.9</v>
      </c>
      <c r="K235" s="63">
        <f t="shared" si="65"/>
        <v>71487.600000000006</v>
      </c>
      <c r="L235" s="63">
        <f t="shared" si="65"/>
        <v>80318.999999999985</v>
      </c>
      <c r="M235" s="63">
        <f t="shared" si="65"/>
        <v>87483.199999999997</v>
      </c>
      <c r="N235" s="63">
        <f t="shared" si="65"/>
        <v>92765.400000000009</v>
      </c>
      <c r="O235" s="63">
        <f t="shared" si="65"/>
        <v>101333.3</v>
      </c>
      <c r="P235" s="63">
        <f t="shared" si="65"/>
        <v>92882.2</v>
      </c>
      <c r="Q235" s="63">
        <f t="shared" si="65"/>
        <v>91742.399999999994</v>
      </c>
      <c r="R235" s="63">
        <f t="shared" si="65"/>
        <v>115796.1</v>
      </c>
      <c r="S235" s="63">
        <f t="shared" si="65"/>
        <v>141876.60000000003</v>
      </c>
      <c r="T235" s="63">
        <f t="shared" si="65"/>
        <v>215778.59999999998</v>
      </c>
      <c r="U235" s="63">
        <f t="shared" si="65"/>
        <v>277973.7</v>
      </c>
      <c r="V235" s="63">
        <f t="shared" si="65"/>
        <v>324134.89999999997</v>
      </c>
      <c r="W235" s="63">
        <f t="shared" si="65"/>
        <v>407545.10000000009</v>
      </c>
      <c r="X235" s="63">
        <f t="shared" si="65"/>
        <v>541826.00000000012</v>
      </c>
      <c r="Y235" s="63">
        <f t="shared" si="65"/>
        <v>639447.19999999995</v>
      </c>
      <c r="Z235" s="63">
        <f t="shared" si="65"/>
        <v>638119.70000000007</v>
      </c>
      <c r="AA235" s="63">
        <f t="shared" si="65"/>
        <v>728754.10000000009</v>
      </c>
      <c r="AB235" s="63">
        <f t="shared" si="65"/>
        <v>789798.50000000012</v>
      </c>
      <c r="AC235" s="63">
        <f t="shared" si="65"/>
        <v>852628.6</v>
      </c>
      <c r="AD235" s="63">
        <f t="shared" si="65"/>
        <v>965462.59999999986</v>
      </c>
      <c r="AE235" s="63">
        <f t="shared" si="65"/>
        <v>1111309.2000000002</v>
      </c>
      <c r="AF235" s="63">
        <f t="shared" si="65"/>
        <v>1265164.5999999999</v>
      </c>
      <c r="AG235" s="63">
        <f t="shared" si="65"/>
        <v>1476902.6</v>
      </c>
      <c r="AH235" s="63">
        <f t="shared" si="65"/>
        <v>1691640.3</v>
      </c>
      <c r="AI235" s="63">
        <f t="shared" si="65"/>
        <v>1969457.9000000001</v>
      </c>
      <c r="AJ235" s="63">
        <f t="shared" si="65"/>
        <v>2462124.4</v>
      </c>
      <c r="AK235" s="63">
        <f t="shared" si="65"/>
        <v>3228343.2</v>
      </c>
      <c r="AL235" s="63">
        <f t="shared" si="65"/>
        <v>3811419.2000000007</v>
      </c>
      <c r="AM235" s="63">
        <f t="shared" si="65"/>
        <v>4350922.37</v>
      </c>
      <c r="AN235" s="63">
        <f t="shared" si="65"/>
        <v>4620306.8</v>
      </c>
      <c r="AO235" s="63">
        <f t="shared" si="65"/>
        <v>4992412.1000000006</v>
      </c>
      <c r="AP235" s="63">
        <f t="shared" si="65"/>
        <v>5690894.4000000004</v>
      </c>
      <c r="AQ235" s="63">
        <f t="shared" si="65"/>
        <v>6446692.1999999993</v>
      </c>
      <c r="AR235" s="63">
        <f t="shared" si="65"/>
        <v>7062259.8999999994</v>
      </c>
      <c r="AS235" s="63">
        <v>7544331.0999999996</v>
      </c>
      <c r="AT235" s="63">
        <v>7697957.7000000002</v>
      </c>
      <c r="AU235" s="63">
        <v>8211268.7000000002</v>
      </c>
      <c r="AV235" s="63">
        <v>7868182.4000000004</v>
      </c>
      <c r="AW235" s="63">
        <v>7091577.7999999998</v>
      </c>
    </row>
    <row r="236" spans="1:55" x14ac:dyDescent="0.3">
      <c r="A236" s="11" t="s">
        <v>389</v>
      </c>
      <c r="B236" s="21" t="s">
        <v>360</v>
      </c>
      <c r="C236" s="35">
        <f t="shared" si="65"/>
        <v>5110.8</v>
      </c>
      <c r="D236" s="35">
        <f t="shared" si="65"/>
        <v>3862.6</v>
      </c>
      <c r="E236" s="35">
        <f t="shared" si="65"/>
        <v>568.4</v>
      </c>
      <c r="F236" s="35">
        <f t="shared" si="65"/>
        <v>2380.6</v>
      </c>
      <c r="G236" s="35">
        <f t="shared" si="65"/>
        <v>3832</v>
      </c>
      <c r="H236" s="35">
        <f t="shared" si="65"/>
        <v>4056.7</v>
      </c>
      <c r="I236" s="35">
        <f t="shared" si="65"/>
        <v>8631.2000000000007</v>
      </c>
      <c r="J236" s="35">
        <f t="shared" si="65"/>
        <v>7790.8</v>
      </c>
      <c r="K236" s="35">
        <f t="shared" si="65"/>
        <v>5854.8</v>
      </c>
      <c r="L236" s="35">
        <f t="shared" si="65"/>
        <v>7500</v>
      </c>
      <c r="M236" s="35">
        <f t="shared" si="65"/>
        <v>5049.3</v>
      </c>
      <c r="N236" s="35">
        <f t="shared" si="65"/>
        <v>4000</v>
      </c>
      <c r="O236" s="35">
        <f t="shared" si="65"/>
        <v>-2000</v>
      </c>
      <c r="P236" s="35">
        <f t="shared" si="65"/>
        <v>1000</v>
      </c>
      <c r="Q236" s="35">
        <f t="shared" si="65"/>
        <v>6296.8</v>
      </c>
      <c r="R236" s="35">
        <f t="shared" si="65"/>
        <v>12969.9</v>
      </c>
      <c r="S236" s="35">
        <f t="shared" si="65"/>
        <v>18340.400000000001</v>
      </c>
      <c r="T236" s="35">
        <f t="shared" si="65"/>
        <v>50955.3</v>
      </c>
      <c r="U236" s="35">
        <f t="shared" si="65"/>
        <v>41837.4</v>
      </c>
      <c r="V236" s="35">
        <f t="shared" si="65"/>
        <v>12068.1</v>
      </c>
      <c r="W236" s="35">
        <f t="shared" si="65"/>
        <v>60396.1</v>
      </c>
      <c r="X236" s="35">
        <f t="shared" si="65"/>
        <v>91205.4</v>
      </c>
      <c r="Y236" s="35">
        <f t="shared" si="65"/>
        <v>5194.3</v>
      </c>
      <c r="Z236" s="35">
        <f t="shared" si="65"/>
        <v>9339.2999999999993</v>
      </c>
      <c r="AA236" s="35">
        <f t="shared" si="65"/>
        <v>45201.3</v>
      </c>
      <c r="AB236" s="35">
        <f t="shared" si="65"/>
        <v>60152.800000000003</v>
      </c>
      <c r="AC236" s="35">
        <f t="shared" si="65"/>
        <v>119032.4</v>
      </c>
      <c r="AD236" s="35">
        <f t="shared" si="65"/>
        <v>169139.4</v>
      </c>
      <c r="AE236" s="35">
        <f t="shared" si="65"/>
        <v>275073.09999999998</v>
      </c>
      <c r="AF236" s="35">
        <f t="shared" si="65"/>
        <v>328424.5</v>
      </c>
      <c r="AG236" s="35">
        <f t="shared" si="65"/>
        <v>568511.4</v>
      </c>
      <c r="AH236" s="35">
        <f t="shared" si="65"/>
        <v>702212.6</v>
      </c>
      <c r="AI236" s="35">
        <f t="shared" si="65"/>
        <v>595524.80000000005</v>
      </c>
      <c r="AJ236" s="35">
        <f t="shared" si="65"/>
        <v>761767</v>
      </c>
      <c r="AK236" s="35">
        <f t="shared" si="65"/>
        <v>896307.4</v>
      </c>
      <c r="AL236" s="35">
        <f t="shared" si="65"/>
        <v>861238.3</v>
      </c>
      <c r="AM236" s="35">
        <f t="shared" si="65"/>
        <v>617217.69999999995</v>
      </c>
      <c r="AN236" s="35">
        <f t="shared" si="65"/>
        <v>931535.1</v>
      </c>
      <c r="AO236" s="35">
        <f t="shared" si="65"/>
        <v>1354987.5</v>
      </c>
      <c r="AP236" s="35">
        <f t="shared" si="65"/>
        <v>1532737.4</v>
      </c>
      <c r="AQ236" s="35">
        <f t="shared" si="65"/>
        <v>1401697.9</v>
      </c>
      <c r="AR236" s="35">
        <f t="shared" si="65"/>
        <v>1424541.1</v>
      </c>
      <c r="AS236" s="35">
        <v>1349202.9</v>
      </c>
      <c r="AT236" s="35">
        <v>1465243.6</v>
      </c>
      <c r="AU236" s="35">
        <v>1388104</v>
      </c>
      <c r="AV236" s="35">
        <v>1294144</v>
      </c>
      <c r="AW236" s="35">
        <v>602384.5</v>
      </c>
    </row>
    <row r="237" spans="1:55" x14ac:dyDescent="0.3">
      <c r="A237" s="11" t="s">
        <v>390</v>
      </c>
      <c r="B237" s="21" t="s">
        <v>173</v>
      </c>
      <c r="C237" s="35">
        <f t="shared" si="65"/>
        <v>21403.1</v>
      </c>
      <c r="D237" s="35">
        <f t="shared" si="65"/>
        <v>20714.099999999999</v>
      </c>
      <c r="E237" s="35">
        <f t="shared" si="65"/>
        <v>24362.799999999999</v>
      </c>
      <c r="F237" s="35">
        <f t="shared" si="65"/>
        <v>26553.5</v>
      </c>
      <c r="G237" s="35">
        <f t="shared" si="65"/>
        <v>26689.4</v>
      </c>
      <c r="H237" s="35">
        <f t="shared" si="65"/>
        <v>39908.300000000003</v>
      </c>
      <c r="I237" s="35">
        <f t="shared" si="65"/>
        <v>55802.2</v>
      </c>
      <c r="J237" s="35">
        <f t="shared" si="65"/>
        <v>66181.8</v>
      </c>
      <c r="K237" s="35">
        <f t="shared" si="65"/>
        <v>64223.3</v>
      </c>
      <c r="L237" s="35">
        <f t="shared" si="65"/>
        <v>65343.9</v>
      </c>
      <c r="M237" s="35">
        <f t="shared" si="65"/>
        <v>67688</v>
      </c>
      <c r="N237" s="35">
        <f t="shared" si="65"/>
        <v>68629.8</v>
      </c>
      <c r="O237" s="35">
        <f t="shared" si="65"/>
        <v>38714.199999999997</v>
      </c>
      <c r="P237" s="35">
        <f t="shared" si="65"/>
        <v>45834</v>
      </c>
      <c r="Q237" s="35">
        <f t="shared" si="65"/>
        <v>49897.5</v>
      </c>
      <c r="R237" s="35">
        <f t="shared" si="65"/>
        <v>78057.899999999994</v>
      </c>
      <c r="S237" s="35">
        <f t="shared" si="65"/>
        <v>129593</v>
      </c>
      <c r="T237" s="35">
        <f t="shared" si="65"/>
        <v>246532.5</v>
      </c>
      <c r="U237" s="35">
        <f t="shared" si="65"/>
        <v>266289.90000000002</v>
      </c>
      <c r="V237" s="35">
        <f t="shared" si="65"/>
        <v>252299.4</v>
      </c>
      <c r="W237" s="35">
        <f t="shared" si="65"/>
        <v>342567.2</v>
      </c>
      <c r="X237" s="35">
        <f t="shared" si="65"/>
        <v>533047.1</v>
      </c>
      <c r="Y237" s="35">
        <f t="shared" si="65"/>
        <v>781687.8</v>
      </c>
      <c r="Z237" s="35">
        <f t="shared" si="65"/>
        <v>837217.3</v>
      </c>
      <c r="AA237" s="35">
        <f t="shared" si="65"/>
        <v>652257.30000000005</v>
      </c>
      <c r="AB237" s="35">
        <f t="shared" si="65"/>
        <v>911556.4</v>
      </c>
      <c r="AC237" s="35">
        <f t="shared" si="65"/>
        <v>1734750.7</v>
      </c>
      <c r="AD237" s="35">
        <f t="shared" si="65"/>
        <v>1550898.4</v>
      </c>
      <c r="AE237" s="35">
        <f t="shared" si="65"/>
        <v>1605789.6</v>
      </c>
      <c r="AF237" s="35">
        <f t="shared" si="65"/>
        <v>2008951.3</v>
      </c>
      <c r="AG237" s="35">
        <f t="shared" si="65"/>
        <v>2462919.6</v>
      </c>
      <c r="AH237" s="35">
        <f t="shared" si="65"/>
        <v>3569649.3</v>
      </c>
      <c r="AI237" s="35">
        <f t="shared" si="65"/>
        <v>4149706.9</v>
      </c>
      <c r="AJ237" s="35">
        <f t="shared" si="65"/>
        <v>4402231.8</v>
      </c>
      <c r="AK237" s="35">
        <f t="shared" si="65"/>
        <v>5298034</v>
      </c>
      <c r="AL237" s="35">
        <f t="shared" si="65"/>
        <v>3525855.1</v>
      </c>
      <c r="AM237" s="35">
        <f t="shared" si="65"/>
        <v>4610102.5</v>
      </c>
      <c r="AN237" s="35">
        <f t="shared" si="65"/>
        <v>5658617.0999999996</v>
      </c>
      <c r="AO237" s="35">
        <f t="shared" si="65"/>
        <v>5979809.5</v>
      </c>
      <c r="AP237" s="35">
        <f t="shared" si="65"/>
        <v>5528756.9000000004</v>
      </c>
      <c r="AQ237" s="35">
        <f t="shared" si="65"/>
        <v>5206330.2</v>
      </c>
      <c r="AR237" s="35">
        <f t="shared" si="65"/>
        <v>3872626.5</v>
      </c>
      <c r="AS237" s="35">
        <v>3655739.6</v>
      </c>
      <c r="AT237" s="35">
        <v>4272105.2</v>
      </c>
      <c r="AU237" s="35">
        <v>5273974.8</v>
      </c>
      <c r="AV237" s="35">
        <v>4656498.7</v>
      </c>
      <c r="AW237" s="35">
        <v>3183349.6</v>
      </c>
    </row>
    <row r="238" spans="1:55" x14ac:dyDescent="0.3">
      <c r="A238" s="11" t="s">
        <v>391</v>
      </c>
      <c r="B238" s="21" t="s">
        <v>392</v>
      </c>
      <c r="C238" s="35">
        <f t="shared" si="65"/>
        <v>19570.7</v>
      </c>
      <c r="D238" s="35">
        <f t="shared" si="65"/>
        <v>26400</v>
      </c>
      <c r="E238" s="35">
        <f t="shared" si="65"/>
        <v>27393.200000000001</v>
      </c>
      <c r="F238" s="35">
        <f t="shared" si="65"/>
        <v>36334.800000000003</v>
      </c>
      <c r="G238" s="35">
        <f t="shared" si="65"/>
        <v>41954.1</v>
      </c>
      <c r="H238" s="35">
        <f t="shared" si="65"/>
        <v>42081.5</v>
      </c>
      <c r="I238" s="35">
        <f t="shared" si="65"/>
        <v>49337.8</v>
      </c>
      <c r="J238" s="35">
        <f t="shared" si="65"/>
        <v>59078.8</v>
      </c>
      <c r="K238" s="35">
        <f t="shared" si="65"/>
        <v>60232.7</v>
      </c>
      <c r="L238" s="35">
        <f t="shared" si="65"/>
        <v>60286.3</v>
      </c>
      <c r="M238" s="35">
        <f t="shared" si="65"/>
        <v>61668.4</v>
      </c>
      <c r="N238" s="35">
        <f t="shared" si="65"/>
        <v>59349.5</v>
      </c>
      <c r="O238" s="35">
        <f t="shared" si="65"/>
        <v>50801</v>
      </c>
      <c r="P238" s="35">
        <f t="shared" si="65"/>
        <v>39885.800000000003</v>
      </c>
      <c r="Q238" s="35">
        <f t="shared" si="65"/>
        <v>79453.399999999994</v>
      </c>
      <c r="R238" s="35">
        <f t="shared" si="65"/>
        <v>121065.9</v>
      </c>
      <c r="S238" s="35">
        <f t="shared" si="65"/>
        <v>139110.1</v>
      </c>
      <c r="T238" s="35">
        <f t="shared" si="65"/>
        <v>198354.3</v>
      </c>
      <c r="U238" s="35">
        <f t="shared" si="65"/>
        <v>244491.7</v>
      </c>
      <c r="V238" s="35">
        <f t="shared" si="65"/>
        <v>269125.7</v>
      </c>
      <c r="W238" s="35">
        <f t="shared" si="65"/>
        <v>424503.2</v>
      </c>
      <c r="X238" s="35">
        <f t="shared" si="65"/>
        <v>616099.4</v>
      </c>
      <c r="Y238" s="35">
        <f t="shared" si="65"/>
        <v>596709.6</v>
      </c>
      <c r="Z238" s="35">
        <f t="shared" si="65"/>
        <v>594683.4</v>
      </c>
      <c r="AA238" s="35">
        <f t="shared" si="65"/>
        <v>656079.5</v>
      </c>
      <c r="AB238" s="35">
        <f t="shared" si="65"/>
        <v>737629</v>
      </c>
      <c r="AC238" s="35">
        <f t="shared" si="65"/>
        <v>857221.9</v>
      </c>
      <c r="AD238" s="35">
        <f t="shared" si="65"/>
        <v>930677.5</v>
      </c>
      <c r="AE238" s="35">
        <f t="shared" si="65"/>
        <v>1159170.2</v>
      </c>
      <c r="AF238" s="35">
        <f t="shared" si="65"/>
        <v>1254041.2</v>
      </c>
      <c r="AG238" s="35">
        <f t="shared" si="65"/>
        <v>1577137.7</v>
      </c>
      <c r="AH238" s="35">
        <f t="shared" si="65"/>
        <v>1820427.1</v>
      </c>
      <c r="AI238" s="35">
        <f t="shared" si="65"/>
        <v>1863501.3</v>
      </c>
      <c r="AJ238" s="35">
        <f t="shared" si="65"/>
        <v>2326059.4</v>
      </c>
      <c r="AK238" s="35">
        <f t="shared" si="65"/>
        <v>3170777.2</v>
      </c>
      <c r="AL238" s="35">
        <f t="shared" si="65"/>
        <v>3583772</v>
      </c>
      <c r="AM238" s="35">
        <f t="shared" si="65"/>
        <v>3768002.9</v>
      </c>
      <c r="AN238" s="35">
        <f t="shared" si="65"/>
        <v>4184893</v>
      </c>
      <c r="AO238" s="35">
        <f t="shared" si="65"/>
        <v>4622074.7</v>
      </c>
      <c r="AP238" s="35">
        <f t="shared" si="65"/>
        <v>5061121.5</v>
      </c>
      <c r="AQ238" s="35">
        <f t="shared" si="65"/>
        <v>5500515.7000000002</v>
      </c>
      <c r="AR238" s="35">
        <f t="shared" si="65"/>
        <v>6104032.9000000004</v>
      </c>
      <c r="AS238" s="35">
        <v>6139437</v>
      </c>
      <c r="AT238" s="35">
        <v>6170465.4000000004</v>
      </c>
      <c r="AU238" s="35">
        <v>6567566.7000000002</v>
      </c>
      <c r="AV238" s="35">
        <v>5964570.5</v>
      </c>
      <c r="AW238" s="35">
        <v>5146648.7</v>
      </c>
    </row>
    <row r="239" spans="1:55" x14ac:dyDescent="0.3">
      <c r="A239" s="11" t="s">
        <v>393</v>
      </c>
      <c r="B239" s="21" t="s">
        <v>394</v>
      </c>
      <c r="C239" s="56">
        <f t="shared" ref="C239:AR239" si="66">+C233+C234+C235+C236+C237-C238</f>
        <v>55560.900000000009</v>
      </c>
      <c r="D239" s="56">
        <f t="shared" si="66"/>
        <v>61573.899999999994</v>
      </c>
      <c r="E239" s="56">
        <f t="shared" si="66"/>
        <v>74075.100000000006</v>
      </c>
      <c r="F239" s="56">
        <f t="shared" si="66"/>
        <v>87240.499999999985</v>
      </c>
      <c r="G239" s="56">
        <f t="shared" si="66"/>
        <v>104631.6</v>
      </c>
      <c r="H239" s="56">
        <f t="shared" si="66"/>
        <v>128222.6</v>
      </c>
      <c r="I239" s="56">
        <f t="shared" si="66"/>
        <v>162507.20000000001</v>
      </c>
      <c r="J239" s="56">
        <f t="shared" si="66"/>
        <v>191468.5</v>
      </c>
      <c r="K239" s="56">
        <f t="shared" si="66"/>
        <v>207551.89999999997</v>
      </c>
      <c r="L239" s="56">
        <f t="shared" si="66"/>
        <v>233752.10000000003</v>
      </c>
      <c r="M239" s="56">
        <f t="shared" si="66"/>
        <v>263856.89999999997</v>
      </c>
      <c r="N239" s="56">
        <f t="shared" si="66"/>
        <v>291597.2</v>
      </c>
      <c r="O239" s="56">
        <f t="shared" si="66"/>
        <v>296551.40000000002</v>
      </c>
      <c r="P239" s="56">
        <f t="shared" si="66"/>
        <v>312708.09999999998</v>
      </c>
      <c r="Q239" s="56">
        <f t="shared" si="66"/>
        <v>347715.9</v>
      </c>
      <c r="R239" s="56">
        <f t="shared" si="66"/>
        <v>422043</v>
      </c>
      <c r="S239" s="56">
        <f t="shared" si="66"/>
        <v>554388.10000000009</v>
      </c>
      <c r="T239" s="56">
        <f t="shared" si="66"/>
        <v>862132.8</v>
      </c>
      <c r="U239" s="56">
        <f t="shared" si="66"/>
        <v>1074695.8</v>
      </c>
      <c r="V239" s="78">
        <f>+V233+V234+V235+V236+V237-V238</f>
        <v>1199724.9000000001</v>
      </c>
      <c r="W239" s="56">
        <f t="shared" si="66"/>
        <v>1487403.6</v>
      </c>
      <c r="X239" s="56">
        <f t="shared" si="66"/>
        <v>2004994.6</v>
      </c>
      <c r="Y239" s="56">
        <f t="shared" si="66"/>
        <v>2570028.9999999995</v>
      </c>
      <c r="Z239" s="56">
        <f t="shared" si="66"/>
        <v>2780168.1</v>
      </c>
      <c r="AA239" s="56">
        <f t="shared" si="66"/>
        <v>2830490.7</v>
      </c>
      <c r="AB239" s="56">
        <f t="shared" si="66"/>
        <v>3238197.4</v>
      </c>
      <c r="AC239" s="56">
        <f t="shared" si="66"/>
        <v>4123513.6999999997</v>
      </c>
      <c r="AD239" s="56">
        <f t="shared" si="66"/>
        <v>4227113.1999999993</v>
      </c>
      <c r="AE239" s="56">
        <f t="shared" si="66"/>
        <v>4522773.2</v>
      </c>
      <c r="AF239" s="56">
        <f t="shared" si="66"/>
        <v>5252321.1999999993</v>
      </c>
      <c r="AG239" s="56">
        <f t="shared" si="66"/>
        <v>6149116.6000000006</v>
      </c>
      <c r="AH239" s="56">
        <f t="shared" si="66"/>
        <v>7561984.2999999989</v>
      </c>
      <c r="AI239" s="56">
        <f t="shared" si="66"/>
        <v>8501635.6999999993</v>
      </c>
      <c r="AJ239" s="56">
        <f t="shared" si="66"/>
        <v>9352886.4000000004</v>
      </c>
      <c r="AK239" s="56">
        <f t="shared" si="66"/>
        <v>11043703.599999998</v>
      </c>
      <c r="AL239" s="56">
        <f t="shared" si="66"/>
        <v>9968025.4000000004</v>
      </c>
      <c r="AM239" s="56">
        <f t="shared" si="66"/>
        <v>11991563.869999999</v>
      </c>
      <c r="AN239" s="56">
        <f t="shared" si="66"/>
        <v>14588970</v>
      </c>
      <c r="AO239" s="56">
        <f t="shared" si="66"/>
        <v>16209598.200000003</v>
      </c>
      <c r="AP239" s="56">
        <f t="shared" si="66"/>
        <v>16647919</v>
      </c>
      <c r="AQ239" s="32">
        <f t="shared" si="66"/>
        <v>17228597.799999997</v>
      </c>
      <c r="AR239" s="32">
        <f t="shared" si="66"/>
        <v>16712685.799999999</v>
      </c>
      <c r="AS239" s="32">
        <f>+AS233+AS234+AS235+AS236+AS237-AS238</f>
        <v>17514634.799999997</v>
      </c>
      <c r="AT239" s="32">
        <f>+AT233+AT234+AT235+AT236+AT237-AT238</f>
        <v>18876175.5</v>
      </c>
      <c r="AU239" s="32">
        <f>+AU233+AU234+AU235+AU236+AU237-AU238</f>
        <v>20393524.300000001</v>
      </c>
      <c r="AV239" s="32">
        <f>+AV233+AV234+AV235+AV236+AV237-AV238</f>
        <v>20501058.400000002</v>
      </c>
      <c r="AW239" s="32">
        <f>+AW233+AW234+AW235+AW236+AW237-AW238</f>
        <v>18383800.000000004</v>
      </c>
    </row>
    <row r="240" spans="1:55" x14ac:dyDescent="0.3">
      <c r="A240" s="11" t="s">
        <v>395</v>
      </c>
      <c r="B240" s="21" t="s">
        <v>396</v>
      </c>
      <c r="C240" s="37">
        <v>16734.5</v>
      </c>
      <c r="D240" s="37">
        <v>20553.400000000001</v>
      </c>
      <c r="E240" s="37">
        <v>24680.6</v>
      </c>
      <c r="F240" s="37">
        <v>29594.1</v>
      </c>
      <c r="G240" s="37">
        <v>37531.1</v>
      </c>
      <c r="H240" s="37">
        <v>46094.1</v>
      </c>
      <c r="I240" s="37">
        <v>57133.4</v>
      </c>
      <c r="J240" s="37">
        <v>65780.2</v>
      </c>
      <c r="K240" s="37">
        <v>76889.3</v>
      </c>
      <c r="L240" s="37">
        <v>88641.600000000006</v>
      </c>
      <c r="M240" s="37">
        <v>94176.8</v>
      </c>
      <c r="N240" s="37">
        <v>102982.7</v>
      </c>
      <c r="O240" s="37">
        <v>120090.6</v>
      </c>
      <c r="P240" s="38">
        <v>125754.4</v>
      </c>
      <c r="Q240" s="38">
        <v>137503.70000000001</v>
      </c>
      <c r="R240" s="37">
        <v>152237</v>
      </c>
      <c r="S240" s="37">
        <v>180042.3</v>
      </c>
      <c r="T240" s="37">
        <v>255475.4</v>
      </c>
      <c r="U240" s="37">
        <v>341257.9</v>
      </c>
      <c r="V240" s="37">
        <v>412518.3</v>
      </c>
      <c r="W240" s="37">
        <v>469901.7</v>
      </c>
      <c r="X240" s="37">
        <v>568758.30000000005</v>
      </c>
      <c r="Y240" s="37">
        <v>667239.69999999995</v>
      </c>
      <c r="Z240" s="37">
        <v>722064.9</v>
      </c>
      <c r="AA240" s="37">
        <v>794558.5</v>
      </c>
      <c r="AB240" s="37">
        <v>847548.7</v>
      </c>
      <c r="AC240" s="35">
        <v>884617</v>
      </c>
      <c r="AD240" s="35">
        <v>970615.3</v>
      </c>
      <c r="AE240" s="35">
        <v>1048921.8999999999</v>
      </c>
      <c r="AF240" s="35">
        <v>1137905.1000000001</v>
      </c>
      <c r="AG240" s="35">
        <v>1278516.3</v>
      </c>
      <c r="AH240" s="35">
        <v>1363926.7</v>
      </c>
      <c r="AI240" s="35">
        <v>1498425.6</v>
      </c>
      <c r="AJ240" s="35">
        <v>1722063.3</v>
      </c>
      <c r="AK240" s="35">
        <v>2134304.7000000002</v>
      </c>
      <c r="AL240" s="35">
        <v>2355596.4</v>
      </c>
      <c r="AM240" s="35">
        <v>2907466.7</v>
      </c>
      <c r="AN240" s="35">
        <v>3866369.2</v>
      </c>
      <c r="AO240" s="35">
        <v>4291356.3</v>
      </c>
      <c r="AP240" s="35">
        <v>4390796.5999999996</v>
      </c>
      <c r="AQ240" s="15">
        <v>4659856.4000000004</v>
      </c>
      <c r="AR240" s="15">
        <v>4977753.2</v>
      </c>
      <c r="AS240" s="15">
        <v>5308209.5</v>
      </c>
      <c r="AT240" s="15">
        <v>5439348.2000000002</v>
      </c>
      <c r="AU240" s="15">
        <v>5522866.7000000002</v>
      </c>
      <c r="AV240" s="93">
        <v>5888558.2000000002</v>
      </c>
      <c r="AW240" s="15">
        <v>5904156.5999999996</v>
      </c>
      <c r="AX240" s="94"/>
      <c r="AY240" s="94"/>
      <c r="AZ240" s="94"/>
      <c r="BA240" s="94"/>
      <c r="BB240" s="94"/>
      <c r="BC240" s="94"/>
    </row>
    <row r="241" spans="1:55" x14ac:dyDescent="0.3">
      <c r="A241" s="11" t="s">
        <v>397</v>
      </c>
      <c r="B241" s="21" t="s">
        <v>398</v>
      </c>
      <c r="C241" s="35">
        <v>3765.5</v>
      </c>
      <c r="D241" s="35">
        <v>4914.8999999999996</v>
      </c>
      <c r="E241" s="35">
        <v>6262.3</v>
      </c>
      <c r="F241" s="35">
        <v>7503.9</v>
      </c>
      <c r="G241" s="35">
        <v>8110.6</v>
      </c>
      <c r="H241" s="35">
        <v>10541.3</v>
      </c>
      <c r="I241" s="35">
        <v>13691.5</v>
      </c>
      <c r="J241" s="35">
        <v>15149.9</v>
      </c>
      <c r="K241" s="35">
        <v>18171.400000000001</v>
      </c>
      <c r="L241" s="35">
        <v>21503.8</v>
      </c>
      <c r="M241" s="35">
        <v>23103.9</v>
      </c>
      <c r="N241" s="35">
        <v>28195.1</v>
      </c>
      <c r="O241" s="35">
        <v>31659.8</v>
      </c>
      <c r="P241" s="34">
        <v>32525.200000000001</v>
      </c>
      <c r="Q241" s="34">
        <v>33215</v>
      </c>
      <c r="R241" s="35">
        <v>32448.7</v>
      </c>
      <c r="S241" s="35">
        <v>39744.800000000003</v>
      </c>
      <c r="T241" s="35">
        <v>55315.5</v>
      </c>
      <c r="U241" s="35">
        <v>56631.8</v>
      </c>
      <c r="V241" s="35">
        <v>98814.6</v>
      </c>
      <c r="W241" s="35">
        <v>121979.9</v>
      </c>
      <c r="X241" s="35">
        <v>141742.39999999999</v>
      </c>
      <c r="Y241" s="35">
        <v>195447.6</v>
      </c>
      <c r="Z241" s="35">
        <v>189876</v>
      </c>
      <c r="AA241" s="35">
        <v>218993.4</v>
      </c>
      <c r="AB241" s="35">
        <v>265478.09999999998</v>
      </c>
      <c r="AC241" s="35">
        <v>267105.09999999998</v>
      </c>
      <c r="AD241" s="35">
        <v>283956.5</v>
      </c>
      <c r="AE241" s="35">
        <v>301456.90000000002</v>
      </c>
      <c r="AF241" s="35">
        <v>343119.9</v>
      </c>
      <c r="AG241" s="35">
        <v>402019.8</v>
      </c>
      <c r="AH241" s="35">
        <v>466143.7</v>
      </c>
      <c r="AI241" s="35">
        <v>496169.9</v>
      </c>
      <c r="AJ241" s="35">
        <v>581997.19999999995</v>
      </c>
      <c r="AK241" s="35">
        <v>648322.30000000005</v>
      </c>
      <c r="AL241" s="35">
        <v>727701.8</v>
      </c>
      <c r="AM241" s="35">
        <v>743905.6</v>
      </c>
      <c r="AN241" s="35">
        <v>832700.8</v>
      </c>
      <c r="AO241" s="35">
        <v>904051.4</v>
      </c>
      <c r="AP241" s="35">
        <v>1050320.3999999999</v>
      </c>
      <c r="AQ241" s="15">
        <v>1285002</v>
      </c>
      <c r="AR241" s="15">
        <v>1433046.1</v>
      </c>
      <c r="AS241" s="15">
        <v>1463164.7</v>
      </c>
      <c r="AT241" s="15">
        <v>1636346.1</v>
      </c>
      <c r="AU241" s="15">
        <v>1661211.1</v>
      </c>
      <c r="AV241" s="93">
        <v>1771809.2</v>
      </c>
      <c r="AW241" s="15">
        <v>1748087.3</v>
      </c>
      <c r="AX241" s="94"/>
      <c r="AY241" s="94"/>
      <c r="AZ241" s="94"/>
      <c r="BA241" s="94"/>
      <c r="BB241" s="94"/>
      <c r="BC241" s="94"/>
    </row>
    <row r="242" spans="1:55" x14ac:dyDescent="0.3">
      <c r="A242" s="11" t="s">
        <v>399</v>
      </c>
      <c r="B242" s="69" t="s">
        <v>400</v>
      </c>
      <c r="C242" s="35">
        <v>10528.2</v>
      </c>
      <c r="D242" s="35">
        <v>13371.5</v>
      </c>
      <c r="E242" s="35">
        <v>15664.7</v>
      </c>
      <c r="F242" s="35">
        <v>19036.8</v>
      </c>
      <c r="G242" s="35">
        <v>22422.3</v>
      </c>
      <c r="H242" s="35">
        <v>24192.400000000001</v>
      </c>
      <c r="I242" s="35">
        <v>31133.8</v>
      </c>
      <c r="J242" s="35">
        <v>38581.4</v>
      </c>
      <c r="K242" s="35">
        <v>40415.5</v>
      </c>
      <c r="L242" s="35">
        <v>44468.800000000003</v>
      </c>
      <c r="M242" s="35">
        <v>53784.5</v>
      </c>
      <c r="N242" s="35">
        <v>55290.7</v>
      </c>
      <c r="O242" s="35">
        <v>55561</v>
      </c>
      <c r="P242" s="34">
        <v>62090</v>
      </c>
      <c r="Q242" s="34">
        <v>67807.600000000006</v>
      </c>
      <c r="R242" s="35">
        <v>78793.399999999994</v>
      </c>
      <c r="S242" s="35">
        <v>105288</v>
      </c>
      <c r="T242" s="35">
        <v>158548.20000000001</v>
      </c>
      <c r="U242" s="35">
        <v>190343.4</v>
      </c>
      <c r="V242" s="35">
        <v>200755.4</v>
      </c>
      <c r="W242" s="35">
        <v>274498.40000000002</v>
      </c>
      <c r="X242" s="35">
        <v>387704.9</v>
      </c>
      <c r="Y242" s="35">
        <v>500122.9</v>
      </c>
      <c r="Z242" s="35">
        <v>527916.80000000005</v>
      </c>
      <c r="AA242" s="35">
        <v>508906.8</v>
      </c>
      <c r="AB242" s="35">
        <v>558456.1</v>
      </c>
      <c r="AC242" s="35">
        <v>756981.1</v>
      </c>
      <c r="AD242" s="35">
        <v>762899</v>
      </c>
      <c r="AE242" s="35">
        <v>847769.3</v>
      </c>
      <c r="AF242" s="35">
        <v>930224.6</v>
      </c>
      <c r="AG242" s="35">
        <v>1079180.8999999999</v>
      </c>
      <c r="AH242" s="35">
        <v>1293996</v>
      </c>
      <c r="AI242" s="35">
        <v>1338239.6000000001</v>
      </c>
      <c r="AJ242" s="35">
        <v>1451666</v>
      </c>
      <c r="AK242" s="35">
        <v>1797949.6</v>
      </c>
      <c r="AL242" s="35">
        <v>1545525.4</v>
      </c>
      <c r="AM242" s="35">
        <v>1748448.1</v>
      </c>
      <c r="AN242" s="35">
        <v>2091016</v>
      </c>
      <c r="AO242" s="35">
        <v>2382910.7000000002</v>
      </c>
      <c r="AP242" s="35">
        <v>2517803.7999999998</v>
      </c>
      <c r="AQ242" s="15">
        <v>2526578.5</v>
      </c>
      <c r="AR242" s="15">
        <v>2427577.9</v>
      </c>
      <c r="AS242" s="15">
        <v>2450660.4</v>
      </c>
      <c r="AT242" s="15">
        <v>2704308.6</v>
      </c>
      <c r="AU242" s="15">
        <v>3002404.5</v>
      </c>
      <c r="AV242" s="93">
        <v>2997554.4</v>
      </c>
      <c r="AW242" s="15">
        <v>2537172.2999999998</v>
      </c>
      <c r="AX242" s="94"/>
      <c r="AY242" s="94"/>
      <c r="AZ242" s="94"/>
      <c r="BA242" s="94"/>
      <c r="BB242" s="94"/>
      <c r="BC242" s="94"/>
    </row>
    <row r="243" spans="1:55" x14ac:dyDescent="0.3">
      <c r="A243" s="11" t="s">
        <v>401</v>
      </c>
      <c r="B243" s="69" t="s">
        <v>402</v>
      </c>
      <c r="C243" s="63">
        <v>24532.7</v>
      </c>
      <c r="D243" s="63">
        <v>22734.1</v>
      </c>
      <c r="E243" s="63">
        <v>27467.5</v>
      </c>
      <c r="F243" s="63">
        <v>31105.7</v>
      </c>
      <c r="G243" s="63">
        <v>36767.599999999999</v>
      </c>
      <c r="H243" s="63">
        <v>47394.8</v>
      </c>
      <c r="I243" s="76">
        <v>60548.5</v>
      </c>
      <c r="J243" s="76">
        <v>71957</v>
      </c>
      <c r="K243" s="76">
        <v>72075.7</v>
      </c>
      <c r="L243" s="76">
        <v>79137.8</v>
      </c>
      <c r="M243" s="76">
        <v>92790.7</v>
      </c>
      <c r="N243" s="76">
        <v>105128.7</v>
      </c>
      <c r="O243" s="63">
        <v>89240</v>
      </c>
      <c r="P243" s="84">
        <v>92417.5</v>
      </c>
      <c r="Q243" s="84">
        <v>109847.8</v>
      </c>
      <c r="R243" s="63">
        <v>158563.9</v>
      </c>
      <c r="S243" s="63">
        <v>229313</v>
      </c>
      <c r="T243" s="63">
        <v>392793.7</v>
      </c>
      <c r="U243" s="63">
        <v>486462.7</v>
      </c>
      <c r="V243" s="63">
        <v>477636.6</v>
      </c>
      <c r="W243" s="63">
        <v>621023.6</v>
      </c>
      <c r="X243" s="63">
        <v>906789.1</v>
      </c>
      <c r="Y243" s="63">
        <v>1207218.7</v>
      </c>
      <c r="Z243" s="63">
        <v>1340310.3999999999</v>
      </c>
      <c r="AA243" s="63">
        <v>1308032</v>
      </c>
      <c r="AB243" s="63">
        <v>1566714.6</v>
      </c>
      <c r="AC243" s="35">
        <v>2214810.6</v>
      </c>
      <c r="AD243" s="35">
        <v>2209642.4</v>
      </c>
      <c r="AE243" s="35">
        <v>2324625.2999999998</v>
      </c>
      <c r="AF243" s="35">
        <v>2841071.4</v>
      </c>
      <c r="AG243" s="35">
        <v>3389399.7</v>
      </c>
      <c r="AH243" s="35">
        <v>4437917.9000000004</v>
      </c>
      <c r="AI243" s="35">
        <v>5168800.7</v>
      </c>
      <c r="AJ243" s="35">
        <v>5597159.9000000004</v>
      </c>
      <c r="AK243" s="35">
        <v>6463126.9000000004</v>
      </c>
      <c r="AL243" s="35">
        <v>5339201.7</v>
      </c>
      <c r="AM243" s="35">
        <v>6591743.5999999996</v>
      </c>
      <c r="AN243" s="35">
        <v>7798884</v>
      </c>
      <c r="AO243" s="35">
        <v>8631279.5999999996</v>
      </c>
      <c r="AP243" s="35">
        <v>8688998.0999999996</v>
      </c>
      <c r="AQ243" s="15">
        <v>8757160.9000000004</v>
      </c>
      <c r="AR243" s="15">
        <v>7874308.5999999996</v>
      </c>
      <c r="AS243" s="15">
        <v>8292600.2999999998</v>
      </c>
      <c r="AT243" s="15">
        <v>9096172.8000000007</v>
      </c>
      <c r="AU243" s="15">
        <v>10207042.1</v>
      </c>
      <c r="AV243" s="93">
        <v>9843136.5</v>
      </c>
      <c r="AW243" s="15">
        <v>8194383.7999999998</v>
      </c>
      <c r="AX243" s="94"/>
      <c r="AY243" s="94"/>
      <c r="AZ243" s="94"/>
      <c r="BA243" s="94"/>
      <c r="BB243" s="94"/>
      <c r="BC243" s="94"/>
    </row>
    <row r="244" spans="1:55" x14ac:dyDescent="0.3">
      <c r="A244" s="11" t="s">
        <v>403</v>
      </c>
      <c r="B244" s="24" t="s">
        <v>381</v>
      </c>
      <c r="C244" s="56">
        <f t="shared" ref="C244:AR244" si="67">+C243+C242+C241+C240</f>
        <v>55560.9</v>
      </c>
      <c r="D244" s="56">
        <f t="shared" si="67"/>
        <v>61573.9</v>
      </c>
      <c r="E244" s="56">
        <f t="shared" si="67"/>
        <v>74075.100000000006</v>
      </c>
      <c r="F244" s="56">
        <f t="shared" si="67"/>
        <v>87240.5</v>
      </c>
      <c r="G244" s="56">
        <f t="shared" si="67"/>
        <v>104831.6</v>
      </c>
      <c r="H244" s="56">
        <f t="shared" si="67"/>
        <v>128222.6</v>
      </c>
      <c r="I244" s="56">
        <f t="shared" si="67"/>
        <v>162507.20000000001</v>
      </c>
      <c r="J244" s="56">
        <f t="shared" si="67"/>
        <v>191468.5</v>
      </c>
      <c r="K244" s="56">
        <f t="shared" si="67"/>
        <v>207551.90000000002</v>
      </c>
      <c r="L244" s="56">
        <f t="shared" si="67"/>
        <v>233752</v>
      </c>
      <c r="M244" s="56">
        <f t="shared" si="67"/>
        <v>263855.90000000002</v>
      </c>
      <c r="N244" s="56">
        <f t="shared" si="67"/>
        <v>291597.2</v>
      </c>
      <c r="O244" s="56">
        <f t="shared" si="67"/>
        <v>296551.40000000002</v>
      </c>
      <c r="P244" s="78">
        <f t="shared" si="67"/>
        <v>312787.09999999998</v>
      </c>
      <c r="Q244" s="78">
        <f t="shared" si="67"/>
        <v>348374.10000000003</v>
      </c>
      <c r="R244" s="56">
        <f t="shared" si="67"/>
        <v>422043</v>
      </c>
      <c r="S244" s="56">
        <f t="shared" si="67"/>
        <v>554388.1</v>
      </c>
      <c r="T244" s="56">
        <f t="shared" si="67"/>
        <v>862132.8</v>
      </c>
      <c r="U244" s="56">
        <f t="shared" si="67"/>
        <v>1074695.8</v>
      </c>
      <c r="V244" s="56">
        <f>+V243+V242+V241+V240</f>
        <v>1189724.8999999999</v>
      </c>
      <c r="W244" s="56">
        <f t="shared" si="67"/>
        <v>1487403.6</v>
      </c>
      <c r="X244" s="56">
        <f t="shared" si="67"/>
        <v>2004994.7</v>
      </c>
      <c r="Y244" s="56">
        <f t="shared" si="67"/>
        <v>2570028.9000000004</v>
      </c>
      <c r="Z244" s="56">
        <f t="shared" si="67"/>
        <v>2780168.1</v>
      </c>
      <c r="AA244" s="56">
        <f t="shared" si="67"/>
        <v>2830490.7</v>
      </c>
      <c r="AB244" s="56">
        <f t="shared" si="67"/>
        <v>3238197.5</v>
      </c>
      <c r="AC244" s="56">
        <f t="shared" si="67"/>
        <v>4123513.8000000003</v>
      </c>
      <c r="AD244" s="56">
        <f t="shared" si="67"/>
        <v>4227113.2</v>
      </c>
      <c r="AE244" s="56">
        <f t="shared" si="67"/>
        <v>4522773.3999999994</v>
      </c>
      <c r="AF244" s="56">
        <f t="shared" si="67"/>
        <v>5252321</v>
      </c>
      <c r="AG244" s="56">
        <f t="shared" si="67"/>
        <v>6149116.6999999993</v>
      </c>
      <c r="AH244" s="56">
        <f t="shared" si="67"/>
        <v>7561984.3000000007</v>
      </c>
      <c r="AI244" s="56">
        <f t="shared" si="67"/>
        <v>8501635.8000000007</v>
      </c>
      <c r="AJ244" s="56">
        <f t="shared" si="67"/>
        <v>9352886.4000000004</v>
      </c>
      <c r="AK244" s="56">
        <f t="shared" si="67"/>
        <v>11043703.5</v>
      </c>
      <c r="AL244" s="56">
        <f t="shared" si="67"/>
        <v>9968025.2999999989</v>
      </c>
      <c r="AM244" s="56">
        <f t="shared" si="67"/>
        <v>11991564</v>
      </c>
      <c r="AN244" s="56">
        <f t="shared" si="67"/>
        <v>14588970</v>
      </c>
      <c r="AO244" s="56">
        <f t="shared" si="67"/>
        <v>16209598</v>
      </c>
      <c r="AP244" s="56">
        <f t="shared" si="67"/>
        <v>16647918.899999999</v>
      </c>
      <c r="AQ244" s="32">
        <f t="shared" si="67"/>
        <v>17228597.800000001</v>
      </c>
      <c r="AR244" s="32">
        <f t="shared" si="67"/>
        <v>16712685.800000001</v>
      </c>
      <c r="AS244" s="32">
        <f>+AS243+AS242+AS241+AS240</f>
        <v>17514634.899999999</v>
      </c>
      <c r="AT244" s="32">
        <f>+AT243+AT242+AT241+AT240</f>
        <v>18876175.699999999</v>
      </c>
      <c r="AU244" s="32">
        <f>+AU243+AU242+AU241+AU240</f>
        <v>20393524.399999999</v>
      </c>
      <c r="AV244" s="32">
        <f>+AV243+AV242+AV241+AV240</f>
        <v>20501058.300000001</v>
      </c>
      <c r="AW244" s="32">
        <f>+AW243+AW242+AW241+AW240</f>
        <v>18383800</v>
      </c>
      <c r="AX244" s="17"/>
      <c r="AY244" s="17"/>
      <c r="AZ244" s="17"/>
      <c r="BA244" s="17"/>
      <c r="BB244" s="17"/>
      <c r="BC244" s="17"/>
    </row>
    <row r="245" spans="1:55" x14ac:dyDescent="0.3">
      <c r="B245" s="27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78"/>
      <c r="Q245" s="78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32"/>
      <c r="AR245" s="32"/>
      <c r="AS245" s="32"/>
      <c r="AT245" s="32"/>
      <c r="AU245" s="32"/>
      <c r="AV245" s="17"/>
      <c r="AW245" s="32"/>
      <c r="AX245" s="17"/>
      <c r="AY245" s="17"/>
      <c r="AZ245" s="17"/>
      <c r="BA245" s="17"/>
      <c r="BB245" s="17"/>
      <c r="BC245" s="17"/>
    </row>
    <row r="246" spans="1:55" x14ac:dyDescent="0.3">
      <c r="B246" s="51" t="s">
        <v>149</v>
      </c>
      <c r="C246" s="95">
        <f t="shared" ref="C246:AR246" si="68">+C244-C239</f>
        <v>0</v>
      </c>
      <c r="D246" s="95">
        <f t="shared" si="68"/>
        <v>0</v>
      </c>
      <c r="E246" s="95">
        <f t="shared" si="68"/>
        <v>0</v>
      </c>
      <c r="F246" s="95">
        <f t="shared" si="68"/>
        <v>0</v>
      </c>
      <c r="G246" s="96">
        <f t="shared" si="68"/>
        <v>200</v>
      </c>
      <c r="H246" s="95">
        <f t="shared" si="68"/>
        <v>0</v>
      </c>
      <c r="I246" s="95">
        <f t="shared" si="68"/>
        <v>0</v>
      </c>
      <c r="J246" s="95">
        <f t="shared" si="68"/>
        <v>0</v>
      </c>
      <c r="K246" s="95">
        <f t="shared" si="68"/>
        <v>0</v>
      </c>
      <c r="L246" s="95">
        <f t="shared" si="68"/>
        <v>-0.1000000000349246</v>
      </c>
      <c r="M246" s="95">
        <f t="shared" si="68"/>
        <v>-0.99999999994179234</v>
      </c>
      <c r="N246" s="95">
        <f t="shared" si="68"/>
        <v>0</v>
      </c>
      <c r="O246" s="95">
        <f t="shared" si="68"/>
        <v>0</v>
      </c>
      <c r="P246" s="96">
        <f t="shared" si="68"/>
        <v>79</v>
      </c>
      <c r="Q246" s="96">
        <f t="shared" si="68"/>
        <v>658.20000000001164</v>
      </c>
      <c r="R246" s="95">
        <f t="shared" si="68"/>
        <v>0</v>
      </c>
      <c r="S246" s="95">
        <f t="shared" si="68"/>
        <v>0</v>
      </c>
      <c r="T246" s="95">
        <f t="shared" si="68"/>
        <v>0</v>
      </c>
      <c r="U246" s="95">
        <f t="shared" si="68"/>
        <v>0</v>
      </c>
      <c r="V246" s="96">
        <f t="shared" si="68"/>
        <v>-10000.000000000233</v>
      </c>
      <c r="W246" s="95">
        <f t="shared" si="68"/>
        <v>0</v>
      </c>
      <c r="X246" s="95">
        <f t="shared" si="68"/>
        <v>9.9999999860301614E-2</v>
      </c>
      <c r="Y246" s="95">
        <f t="shared" si="68"/>
        <v>-9.9999999161809683E-2</v>
      </c>
      <c r="Z246" s="95">
        <f t="shared" si="68"/>
        <v>0</v>
      </c>
      <c r="AA246" s="95">
        <f t="shared" si="68"/>
        <v>0</v>
      </c>
      <c r="AB246" s="95">
        <f t="shared" si="68"/>
        <v>0.10000000009313226</v>
      </c>
      <c r="AC246" s="95">
        <f t="shared" si="68"/>
        <v>0.10000000055879354</v>
      </c>
      <c r="AD246" s="95">
        <f t="shared" si="68"/>
        <v>0</v>
      </c>
      <c r="AE246" s="95">
        <f t="shared" si="68"/>
        <v>0.19999999925494194</v>
      </c>
      <c r="AF246" s="95">
        <f t="shared" si="68"/>
        <v>-0.19999999925494194</v>
      </c>
      <c r="AG246" s="95">
        <f t="shared" si="68"/>
        <v>9.9999998696148396E-2</v>
      </c>
      <c r="AH246" s="95">
        <f t="shared" si="68"/>
        <v>0</v>
      </c>
      <c r="AI246" s="95">
        <f t="shared" si="68"/>
        <v>0.10000000149011612</v>
      </c>
      <c r="AJ246" s="95">
        <f t="shared" si="68"/>
        <v>0</v>
      </c>
      <c r="AK246" s="95">
        <f t="shared" si="68"/>
        <v>-9.9999997764825821E-2</v>
      </c>
      <c r="AL246" s="95">
        <f t="shared" si="68"/>
        <v>-0.10000000149011612</v>
      </c>
      <c r="AM246" s="95">
        <f t="shared" si="68"/>
        <v>0.13000000081956387</v>
      </c>
      <c r="AN246" s="95">
        <f t="shared" si="68"/>
        <v>0</v>
      </c>
      <c r="AO246" s="95">
        <f t="shared" si="68"/>
        <v>-0.20000000298023224</v>
      </c>
      <c r="AP246" s="95">
        <f t="shared" si="68"/>
        <v>-0.10000000149011612</v>
      </c>
      <c r="AQ246" s="95">
        <f t="shared" si="68"/>
        <v>0</v>
      </c>
      <c r="AR246" s="95">
        <f t="shared" si="68"/>
        <v>0</v>
      </c>
      <c r="AS246" s="95">
        <f>+AS244-AS239</f>
        <v>0.10000000149011612</v>
      </c>
      <c r="AT246" s="95">
        <f>+AT244-AT239</f>
        <v>0.19999999925494194</v>
      </c>
      <c r="AU246" s="95">
        <f>+AU244-AU239</f>
        <v>9.9999997764825821E-2</v>
      </c>
      <c r="AV246" s="95">
        <f>+AV244-AV239</f>
        <v>-0.10000000149011612</v>
      </c>
      <c r="AW246" s="95">
        <f>+AW244-AW239</f>
        <v>0</v>
      </c>
    </row>
    <row r="247" spans="1:55" x14ac:dyDescent="0.3">
      <c r="B247" s="51" t="s">
        <v>149</v>
      </c>
      <c r="C247" s="95">
        <f t="shared" ref="C247:AW247" si="69">+C244-C223</f>
        <v>0</v>
      </c>
      <c r="D247" s="95">
        <f t="shared" si="69"/>
        <v>0</v>
      </c>
      <c r="E247" s="95">
        <f t="shared" si="69"/>
        <v>0</v>
      </c>
      <c r="F247" s="95">
        <f t="shared" si="69"/>
        <v>0</v>
      </c>
      <c r="G247" s="95">
        <f t="shared" si="69"/>
        <v>0</v>
      </c>
      <c r="H247" s="95">
        <f t="shared" si="69"/>
        <v>0</v>
      </c>
      <c r="I247" s="95">
        <f t="shared" si="69"/>
        <v>-0.89999999999417923</v>
      </c>
      <c r="J247" s="95">
        <f t="shared" si="69"/>
        <v>-0.10000000000582077</v>
      </c>
      <c r="K247" s="95">
        <f t="shared" si="69"/>
        <v>0</v>
      </c>
      <c r="L247" s="95">
        <f t="shared" si="69"/>
        <v>0</v>
      </c>
      <c r="M247" s="95">
        <f t="shared" si="69"/>
        <v>0</v>
      </c>
      <c r="N247" s="95">
        <f t="shared" si="69"/>
        <v>0</v>
      </c>
      <c r="O247" s="95">
        <f t="shared" si="69"/>
        <v>0.30000000004656613</v>
      </c>
      <c r="P247" s="96">
        <f t="shared" si="69"/>
        <v>80.999999999941792</v>
      </c>
      <c r="Q247" s="96">
        <f t="shared" si="69"/>
        <v>657.20000000001164</v>
      </c>
      <c r="R247" s="95">
        <f t="shared" si="69"/>
        <v>0</v>
      </c>
      <c r="S247" s="95">
        <f t="shared" si="69"/>
        <v>0</v>
      </c>
      <c r="T247" s="95">
        <f t="shared" si="69"/>
        <v>0</v>
      </c>
      <c r="U247" s="95">
        <f t="shared" si="69"/>
        <v>0</v>
      </c>
      <c r="V247" s="95">
        <f t="shared" si="69"/>
        <v>0</v>
      </c>
      <c r="W247" s="95">
        <f t="shared" si="69"/>
        <v>0</v>
      </c>
      <c r="X247" s="95">
        <f t="shared" si="69"/>
        <v>0.10000000009313226</v>
      </c>
      <c r="Y247" s="95">
        <f t="shared" si="69"/>
        <v>0</v>
      </c>
      <c r="Z247" s="95">
        <f t="shared" si="69"/>
        <v>0</v>
      </c>
      <c r="AA247" s="95">
        <f t="shared" si="69"/>
        <v>0</v>
      </c>
      <c r="AB247" s="95">
        <f t="shared" si="69"/>
        <v>0</v>
      </c>
      <c r="AC247" s="95">
        <f t="shared" si="69"/>
        <v>-0.10000000009313226</v>
      </c>
      <c r="AD247" s="95">
        <f t="shared" si="69"/>
        <v>0</v>
      </c>
      <c r="AE247" s="95">
        <f t="shared" si="69"/>
        <v>9.999999962747097E-2</v>
      </c>
      <c r="AF247" s="95">
        <f t="shared" si="69"/>
        <v>0</v>
      </c>
      <c r="AG247" s="95">
        <f t="shared" si="69"/>
        <v>9.9999998696148396E-2</v>
      </c>
      <c r="AH247" s="95">
        <f t="shared" si="69"/>
        <v>-9.9999998696148396E-2</v>
      </c>
      <c r="AI247" s="95">
        <f t="shared" si="69"/>
        <v>0</v>
      </c>
      <c r="AJ247" s="95">
        <f t="shared" si="69"/>
        <v>-9.999999962747097E-2</v>
      </c>
      <c r="AK247" s="95">
        <f t="shared" si="69"/>
        <v>0</v>
      </c>
      <c r="AL247" s="95">
        <f t="shared" si="69"/>
        <v>9.9999997764825821E-2</v>
      </c>
      <c r="AM247" s="95">
        <f t="shared" si="69"/>
        <v>0.10000000149011612</v>
      </c>
      <c r="AN247" s="95">
        <f t="shared" si="69"/>
        <v>0.10000000149011612</v>
      </c>
      <c r="AO247" s="95">
        <f t="shared" si="69"/>
        <v>0</v>
      </c>
      <c r="AP247" s="95">
        <f t="shared" si="69"/>
        <v>-0.10000000149011612</v>
      </c>
      <c r="AQ247" s="95">
        <f t="shared" si="69"/>
        <v>0.10000000149011612</v>
      </c>
      <c r="AR247" s="95">
        <f t="shared" si="69"/>
        <v>0.10000000149011612</v>
      </c>
      <c r="AS247" s="95">
        <f t="shared" si="69"/>
        <v>0</v>
      </c>
      <c r="AT247" s="95">
        <f t="shared" si="69"/>
        <v>0</v>
      </c>
      <c r="AU247" s="95">
        <f t="shared" si="69"/>
        <v>-4.5400001108646393E-2</v>
      </c>
      <c r="AV247" s="95">
        <f t="shared" si="69"/>
        <v>-9.3800000846385956E-2</v>
      </c>
      <c r="AW247" s="95">
        <f t="shared" si="69"/>
        <v>5.3899999707937241E-2</v>
      </c>
    </row>
    <row r="249" spans="1:55" x14ac:dyDescent="0.3">
      <c r="C249" s="97"/>
      <c r="P249" s="15"/>
    </row>
    <row r="250" spans="1:55" x14ac:dyDescent="0.3">
      <c r="B250" s="14" t="s">
        <v>404</v>
      </c>
      <c r="C250" s="97"/>
    </row>
    <row r="251" spans="1:55" x14ac:dyDescent="0.3">
      <c r="AK251" s="97"/>
    </row>
    <row r="252" spans="1:55" x14ac:dyDescent="0.3">
      <c r="A252" s="17" t="s">
        <v>110</v>
      </c>
      <c r="B252" s="24" t="s">
        <v>111</v>
      </c>
      <c r="C252" s="19">
        <v>1974</v>
      </c>
      <c r="D252" s="19">
        <v>1975</v>
      </c>
      <c r="E252" s="19">
        <v>1976</v>
      </c>
      <c r="F252" s="19">
        <v>1977</v>
      </c>
      <c r="G252" s="19">
        <v>1978</v>
      </c>
      <c r="H252" s="19">
        <v>1979</v>
      </c>
      <c r="I252" s="19">
        <v>1980</v>
      </c>
      <c r="J252" s="19">
        <v>1981</v>
      </c>
      <c r="K252" s="19">
        <v>1982</v>
      </c>
      <c r="L252" s="19">
        <v>1983</v>
      </c>
      <c r="M252" s="19">
        <v>1984</v>
      </c>
      <c r="N252" s="19">
        <v>1985</v>
      </c>
      <c r="O252" s="19">
        <v>1986</v>
      </c>
      <c r="P252" s="19">
        <v>1987</v>
      </c>
      <c r="Q252" s="19">
        <v>1988</v>
      </c>
      <c r="R252" s="19">
        <v>1989</v>
      </c>
      <c r="S252" s="19">
        <v>1990</v>
      </c>
      <c r="T252" s="19">
        <v>1991</v>
      </c>
      <c r="U252" s="19">
        <v>1992</v>
      </c>
      <c r="V252" s="19">
        <v>1993</v>
      </c>
      <c r="W252" s="19">
        <v>1994</v>
      </c>
      <c r="X252" s="19">
        <v>1995</v>
      </c>
      <c r="Y252" s="19">
        <v>1996</v>
      </c>
      <c r="Z252" s="19">
        <v>1997</v>
      </c>
      <c r="AA252" s="19">
        <v>1998</v>
      </c>
      <c r="AB252" s="19">
        <v>1999</v>
      </c>
      <c r="AC252" s="19">
        <v>2000</v>
      </c>
      <c r="AD252" s="19">
        <v>2001</v>
      </c>
      <c r="AE252" s="19">
        <v>2002</v>
      </c>
      <c r="AF252" s="19">
        <v>2003</v>
      </c>
      <c r="AG252" s="19">
        <v>2004</v>
      </c>
      <c r="AH252" s="19">
        <v>2005</v>
      </c>
      <c r="AI252" s="19">
        <v>2006</v>
      </c>
      <c r="AJ252" s="19">
        <v>2007</v>
      </c>
      <c r="AK252" s="19">
        <v>2008</v>
      </c>
      <c r="AL252" s="19">
        <v>2009</v>
      </c>
      <c r="AM252" s="19">
        <v>2010</v>
      </c>
      <c r="AN252" s="19">
        <v>2011</v>
      </c>
      <c r="AO252" s="19">
        <v>2012</v>
      </c>
      <c r="AP252" s="19">
        <v>2013</v>
      </c>
      <c r="AQ252" s="19">
        <v>2014</v>
      </c>
      <c r="AR252" s="19">
        <v>2015</v>
      </c>
      <c r="AS252" s="19">
        <v>2016</v>
      </c>
      <c r="AT252" s="19">
        <v>2017</v>
      </c>
      <c r="AU252" s="19">
        <v>2018</v>
      </c>
      <c r="AV252" s="19">
        <v>2019</v>
      </c>
      <c r="AW252" s="19">
        <v>2020</v>
      </c>
    </row>
    <row r="253" spans="1:55" x14ac:dyDescent="0.3">
      <c r="A253" s="98" t="s">
        <v>405</v>
      </c>
      <c r="B253" s="24" t="s">
        <v>406</v>
      </c>
      <c r="C253" s="99">
        <v>55560.9</v>
      </c>
      <c r="D253" s="99">
        <v>61573.9</v>
      </c>
      <c r="E253" s="99">
        <v>74075.100000000006</v>
      </c>
      <c r="F253" s="99">
        <v>87240.5</v>
      </c>
      <c r="G253" s="99">
        <v>104831.6</v>
      </c>
      <c r="H253" s="99">
        <v>128222.6</v>
      </c>
      <c r="I253" s="99">
        <v>162507.20000000001</v>
      </c>
      <c r="J253" s="99">
        <v>191468.5</v>
      </c>
      <c r="K253" s="99">
        <v>207551.90000000002</v>
      </c>
      <c r="L253" s="99">
        <v>233752</v>
      </c>
      <c r="M253" s="99">
        <v>263855.90000000002</v>
      </c>
      <c r="N253" s="99">
        <v>291597.2</v>
      </c>
      <c r="O253" s="99">
        <v>296551.40000000002</v>
      </c>
      <c r="P253" s="99">
        <v>312787.09999999998</v>
      </c>
      <c r="Q253" s="99">
        <v>348374.10000000003</v>
      </c>
      <c r="R253" s="99">
        <v>422043</v>
      </c>
      <c r="S253" s="99">
        <v>554388.1</v>
      </c>
      <c r="T253" s="99">
        <v>862132.8</v>
      </c>
      <c r="U253" s="99">
        <v>1074695.8</v>
      </c>
      <c r="V253" s="99">
        <v>1189724.8999999999</v>
      </c>
      <c r="W253" s="99">
        <v>1487403.6</v>
      </c>
      <c r="X253" s="99">
        <v>2004994.7</v>
      </c>
      <c r="Y253" s="99">
        <v>2570028.9000000004</v>
      </c>
      <c r="Z253" s="99">
        <v>2780168.1</v>
      </c>
      <c r="AA253" s="99">
        <v>2830490.7</v>
      </c>
      <c r="AB253" s="99">
        <v>3238197.5</v>
      </c>
      <c r="AC253" s="99">
        <v>4123513.8000000003</v>
      </c>
      <c r="AD253" s="99">
        <v>4227113.2</v>
      </c>
      <c r="AE253" s="99">
        <v>4522773.3999999994</v>
      </c>
      <c r="AF253" s="99">
        <v>5252321</v>
      </c>
      <c r="AG253" s="99">
        <v>6149116.6999999993</v>
      </c>
      <c r="AH253" s="99">
        <v>7561984.3000000007</v>
      </c>
      <c r="AI253" s="99">
        <v>8501635.8000000007</v>
      </c>
      <c r="AJ253" s="99">
        <v>9352886.4000000004</v>
      </c>
      <c r="AK253" s="99">
        <v>11043703.5</v>
      </c>
      <c r="AL253" s="99">
        <v>9968025.2999999989</v>
      </c>
      <c r="AM253" s="99">
        <v>11991564</v>
      </c>
      <c r="AN253" s="100">
        <v>14588970</v>
      </c>
      <c r="AO253" s="99">
        <v>16209598</v>
      </c>
      <c r="AP253" s="99">
        <v>16647918.899999999</v>
      </c>
      <c r="AQ253" s="99">
        <v>17228597.800000001</v>
      </c>
      <c r="AR253" s="99">
        <v>16712685.800000001</v>
      </c>
      <c r="AS253" s="99">
        <v>17514634.899999999</v>
      </c>
      <c r="AT253" s="99">
        <v>18876175.600000001</v>
      </c>
      <c r="AU253" s="99">
        <v>20393524.399999999</v>
      </c>
      <c r="AV253" s="99">
        <v>20501058.300000001</v>
      </c>
      <c r="AW253" s="99">
        <v>18383799.899999999</v>
      </c>
    </row>
    <row r="254" spans="1:55" x14ac:dyDescent="0.3">
      <c r="A254" s="98" t="s">
        <v>407</v>
      </c>
      <c r="B254" s="21" t="s">
        <v>215</v>
      </c>
      <c r="C254" s="101">
        <v>0</v>
      </c>
      <c r="D254" s="101">
        <v>0</v>
      </c>
      <c r="E254" s="101">
        <v>0</v>
      </c>
      <c r="F254" s="101">
        <v>0</v>
      </c>
      <c r="G254" s="101">
        <v>0</v>
      </c>
      <c r="H254" s="101">
        <v>0</v>
      </c>
      <c r="I254" s="101">
        <v>0</v>
      </c>
      <c r="J254" s="101">
        <v>0</v>
      </c>
      <c r="K254" s="101">
        <v>0</v>
      </c>
      <c r="L254" s="101">
        <v>0</v>
      </c>
      <c r="M254" s="101">
        <v>0</v>
      </c>
      <c r="N254" s="101">
        <v>0</v>
      </c>
      <c r="O254" s="101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01">
        <v>0</v>
      </c>
      <c r="W254" s="101">
        <v>0</v>
      </c>
      <c r="X254" s="101">
        <v>0</v>
      </c>
      <c r="Y254" s="101">
        <v>0</v>
      </c>
      <c r="Z254" s="101">
        <v>0</v>
      </c>
      <c r="AA254" s="101">
        <v>0</v>
      </c>
      <c r="AB254" s="101">
        <v>0</v>
      </c>
      <c r="AC254" s="101">
        <v>0</v>
      </c>
      <c r="AD254" s="101">
        <v>0</v>
      </c>
      <c r="AE254" s="101">
        <v>0</v>
      </c>
      <c r="AF254" s="101">
        <v>0</v>
      </c>
      <c r="AG254" s="101">
        <v>0</v>
      </c>
      <c r="AH254" s="101">
        <v>0</v>
      </c>
      <c r="AI254" s="101">
        <v>0</v>
      </c>
      <c r="AJ254" s="101">
        <v>4285.5</v>
      </c>
      <c r="AK254" s="101">
        <v>3823.1</v>
      </c>
      <c r="AL254" s="101">
        <v>4347.3999999999996</v>
      </c>
      <c r="AM254" s="101">
        <v>9589.4</v>
      </c>
      <c r="AN254" s="101">
        <v>10608.8</v>
      </c>
      <c r="AO254" s="101">
        <v>10547.3</v>
      </c>
      <c r="AP254" s="101">
        <v>12610.9</v>
      </c>
      <c r="AQ254" s="101">
        <v>16640.2</v>
      </c>
      <c r="AR254" s="101">
        <v>25649</v>
      </c>
      <c r="AS254" s="101" t="s">
        <v>408</v>
      </c>
      <c r="AT254" s="101" t="s">
        <v>409</v>
      </c>
      <c r="AU254" s="101">
        <v>15054.7</v>
      </c>
      <c r="AV254" s="101">
        <v>16382.3</v>
      </c>
      <c r="AW254" s="101">
        <v>15176.1</v>
      </c>
    </row>
    <row r="255" spans="1:55" x14ac:dyDescent="0.3">
      <c r="A255" s="98" t="s">
        <v>410</v>
      </c>
      <c r="B255" s="21" t="s">
        <v>411</v>
      </c>
      <c r="C255" s="102">
        <v>-381.1</v>
      </c>
      <c r="D255" s="102">
        <v>-701.8</v>
      </c>
      <c r="E255" s="102">
        <v>-1309.5999999999999</v>
      </c>
      <c r="F255" s="102">
        <v>-1581.9</v>
      </c>
      <c r="G255" s="102">
        <v>-2447.5</v>
      </c>
      <c r="H255" s="102">
        <v>-4326.8</v>
      </c>
      <c r="I255" s="102">
        <v>-4672.1000000000004</v>
      </c>
      <c r="J255" s="102">
        <v>-5630.3</v>
      </c>
      <c r="K255" s="102">
        <v>-6156.9</v>
      </c>
      <c r="L255" s="102">
        <v>-5904.2</v>
      </c>
      <c r="M255" s="102">
        <v>-6709.8</v>
      </c>
      <c r="N255" s="102">
        <v>-6568.2</v>
      </c>
      <c r="O255" s="102">
        <v>-6570.9</v>
      </c>
      <c r="P255" s="102">
        <v>-7267.7</v>
      </c>
      <c r="Q255" s="102">
        <v>-11744.7</v>
      </c>
      <c r="R255" s="102">
        <v>-13178.4</v>
      </c>
      <c r="S255" s="102">
        <v>-18550.400000000001</v>
      </c>
      <c r="T255" s="102">
        <v>-40719.5</v>
      </c>
      <c r="U255" s="102">
        <v>-46825.8</v>
      </c>
      <c r="V255" s="102">
        <v>-40261</v>
      </c>
      <c r="W255" s="101">
        <v>-57508.6</v>
      </c>
      <c r="X255" s="101">
        <v>-101593.3</v>
      </c>
      <c r="Y255" s="103">
        <v>-118289</v>
      </c>
      <c r="Z255" s="101">
        <v>-123730.6</v>
      </c>
      <c r="AA255" s="101">
        <v>-114757.5</v>
      </c>
      <c r="AB255" s="101">
        <v>-147656.6</v>
      </c>
      <c r="AC255" s="101">
        <v>-175240.3</v>
      </c>
      <c r="AD255" s="101">
        <v>-123190.1</v>
      </c>
      <c r="AE255" s="101">
        <v>-174668.79999999999</v>
      </c>
      <c r="AF255" s="101">
        <v>-189977.60000000001</v>
      </c>
      <c r="AG255" s="101">
        <v>-253259.9</v>
      </c>
      <c r="AH255" s="101">
        <v>-336127.4</v>
      </c>
      <c r="AI255" s="101">
        <v>-321273.2</v>
      </c>
      <c r="AJ255" s="101">
        <v>-123511</v>
      </c>
      <c r="AK255" s="101">
        <v>-83602.8</v>
      </c>
      <c r="AL255" s="101">
        <v>-88193</v>
      </c>
      <c r="AM255" s="101">
        <v>-15686.7</v>
      </c>
      <c r="AN255" s="101">
        <v>-137687.6</v>
      </c>
      <c r="AO255" s="101">
        <v>-179477.4</v>
      </c>
      <c r="AP255" s="101">
        <v>-310769.8</v>
      </c>
      <c r="AQ255" s="101">
        <v>-377741.6</v>
      </c>
      <c r="AR255" s="101">
        <v>-412735</v>
      </c>
      <c r="AS255" s="101">
        <v>-152826.29999999999</v>
      </c>
      <c r="AT255" s="101">
        <v>-260110</v>
      </c>
      <c r="AU255" s="101">
        <v>-498671.2</v>
      </c>
      <c r="AV255" s="101">
        <v>-481853.3</v>
      </c>
      <c r="AW255" s="101">
        <v>-357529</v>
      </c>
    </row>
    <row r="256" spans="1:55" x14ac:dyDescent="0.3">
      <c r="A256" s="98" t="s">
        <v>412</v>
      </c>
      <c r="B256" s="24" t="s">
        <v>413</v>
      </c>
      <c r="C256" s="99">
        <f>+C255+C254+C253</f>
        <v>55179.8</v>
      </c>
      <c r="D256" s="99">
        <v>60910.3</v>
      </c>
      <c r="E256" s="99">
        <v>72836.5</v>
      </c>
      <c r="F256" s="99">
        <v>85694.5</v>
      </c>
      <c r="G256" s="99">
        <v>102463.40000000001</v>
      </c>
      <c r="H256" s="99">
        <v>123995.70000000001</v>
      </c>
      <c r="I256" s="99">
        <v>157873.60000000001</v>
      </c>
      <c r="J256" s="99">
        <v>185884.1</v>
      </c>
      <c r="K256" s="99">
        <v>201542.30000000002</v>
      </c>
      <c r="L256" s="99">
        <v>227928.3</v>
      </c>
      <c r="M256" s="99">
        <v>257256.40000000002</v>
      </c>
      <c r="N256" s="99">
        <v>284916.3</v>
      </c>
      <c r="O256" s="99">
        <v>289949</v>
      </c>
      <c r="P256" s="99">
        <v>305443.39999999997</v>
      </c>
      <c r="Q256" s="99">
        <v>336629.4</v>
      </c>
      <c r="R256" s="99">
        <v>408864.6</v>
      </c>
      <c r="S256" s="99">
        <v>535837.69999999995</v>
      </c>
      <c r="T256" s="99">
        <v>821413.3</v>
      </c>
      <c r="U256" s="99">
        <v>1027870</v>
      </c>
      <c r="V256" s="99">
        <v>1149463.8999999999</v>
      </c>
      <c r="W256" s="99">
        <v>1429895</v>
      </c>
      <c r="X256" s="99">
        <v>1903401.4</v>
      </c>
      <c r="Y256" s="99">
        <v>2451250.7000000002</v>
      </c>
      <c r="Z256" s="99">
        <v>2656437.5</v>
      </c>
      <c r="AA256" s="99">
        <v>2715733.2</v>
      </c>
      <c r="AB256" s="99">
        <v>3090540.9</v>
      </c>
      <c r="AC256" s="99">
        <v>3948273.5000000005</v>
      </c>
      <c r="AD256" s="99">
        <v>4103923.1</v>
      </c>
      <c r="AE256" s="99">
        <v>4348104.5999999996</v>
      </c>
      <c r="AF256" s="99">
        <v>5062343.4000000004</v>
      </c>
      <c r="AG256" s="99">
        <v>5895856.7999999989</v>
      </c>
      <c r="AH256" s="99">
        <v>7225856.9000000004</v>
      </c>
      <c r="AI256" s="99">
        <v>8180362.6000000006</v>
      </c>
      <c r="AJ256" s="99">
        <v>9233660.9000000004</v>
      </c>
      <c r="AK256" s="99">
        <v>10963923.800000001</v>
      </c>
      <c r="AL256" s="99">
        <v>9884179.6999999993</v>
      </c>
      <c r="AM256" s="100">
        <v>11985466.699999999</v>
      </c>
      <c r="AN256" s="99">
        <v>14461891.199999999</v>
      </c>
      <c r="AO256" s="99">
        <v>16040667.9</v>
      </c>
      <c r="AP256" s="99">
        <v>16349759.999999998</v>
      </c>
      <c r="AQ256" s="99">
        <v>16867496.400000002</v>
      </c>
      <c r="AR256" s="99">
        <v>16325599.800000001</v>
      </c>
      <c r="AS256" s="99">
        <v>17386655.699999999</v>
      </c>
      <c r="AT256" s="99">
        <v>18633493.600000001</v>
      </c>
      <c r="AU256" s="99">
        <v>19909907.899999999</v>
      </c>
      <c r="AV256" s="99">
        <v>20035587.300000001</v>
      </c>
      <c r="AW256" s="99">
        <v>18041447</v>
      </c>
    </row>
    <row r="257" spans="1:49" x14ac:dyDescent="0.3">
      <c r="A257" s="98" t="s">
        <v>414</v>
      </c>
      <c r="B257" s="21" t="s">
        <v>415</v>
      </c>
      <c r="C257" s="104">
        <v>15164</v>
      </c>
      <c r="D257" s="104">
        <v>15768</v>
      </c>
      <c r="E257" s="104">
        <v>16450</v>
      </c>
      <c r="F257" s="104">
        <v>17058</v>
      </c>
      <c r="G257" s="104">
        <v>17600</v>
      </c>
      <c r="H257" s="104">
        <v>18120</v>
      </c>
      <c r="I257" s="104">
        <v>18666</v>
      </c>
      <c r="J257" s="104">
        <v>19262</v>
      </c>
      <c r="K257" s="104">
        <v>19883</v>
      </c>
      <c r="L257" s="104">
        <v>20522</v>
      </c>
      <c r="M257" s="104">
        <v>21185</v>
      </c>
      <c r="N257" s="104">
        <v>21863</v>
      </c>
      <c r="O257" s="104">
        <v>22512</v>
      </c>
      <c r="P257" s="104">
        <v>23139</v>
      </c>
      <c r="Q257" s="104">
        <v>23783</v>
      </c>
      <c r="R257" s="105">
        <v>24409</v>
      </c>
      <c r="S257" s="105">
        <v>25022</v>
      </c>
      <c r="T257" s="105">
        <v>25643</v>
      </c>
      <c r="U257" s="105">
        <v>26271</v>
      </c>
      <c r="V257" s="105">
        <v>26894</v>
      </c>
      <c r="W257" s="105">
        <v>27496</v>
      </c>
      <c r="X257" s="105">
        <v>28060</v>
      </c>
      <c r="Y257" s="105">
        <v>28566</v>
      </c>
      <c r="Z257" s="105">
        <v>29045</v>
      </c>
      <c r="AA257" s="105">
        <v>29507</v>
      </c>
      <c r="AB257" s="105">
        <v>29965</v>
      </c>
      <c r="AC257" s="106">
        <v>30416</v>
      </c>
      <c r="AD257" s="106">
        <v>30879</v>
      </c>
      <c r="AE257" s="106">
        <v>31357</v>
      </c>
      <c r="AF257" s="106">
        <v>31848</v>
      </c>
      <c r="AG257" s="106">
        <v>32364</v>
      </c>
      <c r="AH257" s="106">
        <v>32906</v>
      </c>
      <c r="AI257" s="106">
        <v>33481</v>
      </c>
      <c r="AJ257" s="107">
        <v>34096</v>
      </c>
      <c r="AK257" s="107">
        <v>34591</v>
      </c>
      <c r="AL257" s="107">
        <v>35268</v>
      </c>
      <c r="AM257" s="107">
        <v>35978</v>
      </c>
      <c r="AN257" s="107">
        <v>36717</v>
      </c>
      <c r="AO257" s="107">
        <v>37495</v>
      </c>
      <c r="AP257" s="107">
        <v>38297</v>
      </c>
      <c r="AQ257" s="107">
        <v>39114</v>
      </c>
      <c r="AR257" s="108">
        <v>39963</v>
      </c>
      <c r="AS257" s="108">
        <v>40836</v>
      </c>
      <c r="AT257" s="108">
        <v>41721</v>
      </c>
      <c r="AU257" s="108">
        <v>42578</v>
      </c>
      <c r="AV257" s="101">
        <v>43424</v>
      </c>
      <c r="AW257" s="108">
        <v>44227</v>
      </c>
    </row>
    <row r="258" spans="1:49" x14ac:dyDescent="0.3">
      <c r="A258" s="98" t="s">
        <v>416</v>
      </c>
      <c r="B258" s="24" t="s">
        <v>417</v>
      </c>
      <c r="C258" s="107">
        <v>3664</v>
      </c>
      <c r="D258" s="107">
        <v>3905</v>
      </c>
      <c r="E258" s="107">
        <v>4503</v>
      </c>
      <c r="F258" s="107">
        <v>5114.3</v>
      </c>
      <c r="G258" s="107">
        <v>5956.3</v>
      </c>
      <c r="H258" s="107">
        <v>7076.3</v>
      </c>
      <c r="I258" s="107">
        <v>8706</v>
      </c>
      <c r="J258" s="107">
        <v>9940.2000000000007</v>
      </c>
      <c r="K258" s="107">
        <v>10438.700000000001</v>
      </c>
      <c r="L258" s="107">
        <v>11390.3</v>
      </c>
      <c r="M258" s="107">
        <v>12454.8</v>
      </c>
      <c r="N258" s="107">
        <v>13337.5</v>
      </c>
      <c r="O258" s="107">
        <v>13173</v>
      </c>
      <c r="P258" s="107">
        <v>13517.7</v>
      </c>
      <c r="Q258" s="107">
        <v>14648</v>
      </c>
      <c r="R258" s="107">
        <v>17290.5</v>
      </c>
      <c r="S258" s="107">
        <v>22156</v>
      </c>
      <c r="T258" s="107">
        <v>33620.6</v>
      </c>
      <c r="U258" s="107">
        <v>40908.1</v>
      </c>
      <c r="V258" s="107">
        <v>44237.599999999999</v>
      </c>
      <c r="W258" s="107">
        <v>54095.3</v>
      </c>
      <c r="X258" s="107">
        <v>71453.8</v>
      </c>
      <c r="Y258" s="107">
        <v>89968.1</v>
      </c>
      <c r="Z258" s="107">
        <v>95719.3</v>
      </c>
      <c r="AA258" s="107">
        <v>95926.1</v>
      </c>
      <c r="AB258" s="107">
        <v>108066</v>
      </c>
      <c r="AC258" s="107">
        <v>135570.5</v>
      </c>
      <c r="AD258" s="107">
        <v>136892.79999999999</v>
      </c>
      <c r="AE258" s="107">
        <v>144234.9</v>
      </c>
      <c r="AF258" s="107">
        <v>164918.39999999999</v>
      </c>
      <c r="AG258" s="107">
        <v>189998.7</v>
      </c>
      <c r="AH258" s="107">
        <v>229805.6</v>
      </c>
      <c r="AI258" s="107">
        <v>253924.2</v>
      </c>
      <c r="AJ258" s="107">
        <v>274310.40000000002</v>
      </c>
      <c r="AK258" s="107">
        <v>319265.2</v>
      </c>
      <c r="AL258" s="107">
        <v>282636.5</v>
      </c>
      <c r="AM258" s="107">
        <v>333302.7</v>
      </c>
      <c r="AN258" s="107">
        <v>397335.6</v>
      </c>
      <c r="AO258" s="107">
        <v>432313.59999999998</v>
      </c>
      <c r="AP258" s="107">
        <v>434705.6</v>
      </c>
      <c r="AQ258" s="107">
        <v>440471.4</v>
      </c>
      <c r="AR258" s="101">
        <v>418204</v>
      </c>
      <c r="AS258" s="101">
        <v>428901.8</v>
      </c>
      <c r="AT258" s="101">
        <v>452438.2</v>
      </c>
      <c r="AU258" s="101">
        <v>478968.6</v>
      </c>
      <c r="AV258" s="101">
        <v>472113.5</v>
      </c>
      <c r="AW258" s="101">
        <v>415669.2</v>
      </c>
    </row>
    <row r="259" spans="1:49" x14ac:dyDescent="0.3">
      <c r="A259" s="98" t="s">
        <v>418</v>
      </c>
      <c r="B259" s="24" t="s">
        <v>419</v>
      </c>
      <c r="C259" s="107">
        <v>3638.9</v>
      </c>
      <c r="D259" s="107">
        <v>3862.9</v>
      </c>
      <c r="E259" s="107">
        <v>4427.7</v>
      </c>
      <c r="F259" s="107">
        <v>5023.7</v>
      </c>
      <c r="G259" s="107">
        <v>5821.8</v>
      </c>
      <c r="H259" s="107">
        <v>6843</v>
      </c>
      <c r="I259" s="107">
        <v>8457.7999999999993</v>
      </c>
      <c r="J259" s="107">
        <v>9650.2999999999993</v>
      </c>
      <c r="K259" s="107">
        <v>10136.4</v>
      </c>
      <c r="L259" s="107">
        <v>11106.5</v>
      </c>
      <c r="M259" s="107">
        <v>12143.3</v>
      </c>
      <c r="N259" s="107">
        <v>13031.9</v>
      </c>
      <c r="O259" s="107">
        <v>12879.7</v>
      </c>
      <c r="P259" s="107">
        <v>13200.4</v>
      </c>
      <c r="Q259" s="107">
        <v>14154.2</v>
      </c>
      <c r="R259" s="107">
        <v>16750.599999999999</v>
      </c>
      <c r="S259" s="107">
        <v>21414.7</v>
      </c>
      <c r="T259" s="107">
        <v>32032.7</v>
      </c>
      <c r="U259" s="107">
        <v>39125.699999999997</v>
      </c>
      <c r="V259" s="107">
        <v>42740.5</v>
      </c>
      <c r="W259" s="107">
        <v>52003.7</v>
      </c>
      <c r="X259" s="107">
        <v>67833.3</v>
      </c>
      <c r="Y259" s="107">
        <v>85810.1</v>
      </c>
      <c r="Z259" s="107">
        <v>91459.4</v>
      </c>
      <c r="AA259" s="107">
        <v>92036.9</v>
      </c>
      <c r="AB259" s="107">
        <v>103138.4</v>
      </c>
      <c r="AC259" s="107">
        <v>129809.1</v>
      </c>
      <c r="AD259" s="107">
        <v>132903.4</v>
      </c>
      <c r="AE259" s="107">
        <v>138664.6</v>
      </c>
      <c r="AF259" s="107">
        <v>158953.29999999999</v>
      </c>
      <c r="AG259" s="107">
        <v>182173.3</v>
      </c>
      <c r="AH259" s="107">
        <v>219590.9</v>
      </c>
      <c r="AI259" s="107">
        <v>244328.5</v>
      </c>
      <c r="AJ259" s="107">
        <v>270813.59999999998</v>
      </c>
      <c r="AK259" s="107">
        <v>316958.8</v>
      </c>
      <c r="AL259" s="107">
        <v>280259.09999999998</v>
      </c>
      <c r="AM259" s="107">
        <v>333133.2</v>
      </c>
      <c r="AN259" s="107">
        <v>393874.5</v>
      </c>
      <c r="AO259" s="107">
        <v>427808.2</v>
      </c>
      <c r="AP259" s="107">
        <v>426920.1</v>
      </c>
      <c r="AQ259" s="107">
        <v>431239.4</v>
      </c>
      <c r="AR259" s="101">
        <v>408517.9</v>
      </c>
      <c r="AS259" s="101">
        <v>425767.8</v>
      </c>
      <c r="AT259" s="101">
        <v>446621.5</v>
      </c>
      <c r="AU259" s="101">
        <v>467610.2</v>
      </c>
      <c r="AV259" s="101">
        <v>461394.3</v>
      </c>
      <c r="AW259" s="101">
        <v>407928.3</v>
      </c>
    </row>
    <row r="260" spans="1:49" x14ac:dyDescent="0.3">
      <c r="A260" s="98" t="s">
        <v>420</v>
      </c>
      <c r="B260" s="21" t="s">
        <v>421</v>
      </c>
      <c r="C260" s="106">
        <v>4.181</v>
      </c>
      <c r="D260" s="106">
        <v>3.9489999999999998</v>
      </c>
      <c r="E260" s="106">
        <v>4.1639999999999997</v>
      </c>
      <c r="F260" s="106">
        <v>4.1470000000000002</v>
      </c>
      <c r="G260" s="106">
        <v>3.9659</v>
      </c>
      <c r="H260" s="106">
        <v>3.8531</v>
      </c>
      <c r="I260" s="106">
        <v>3.8374999999999999</v>
      </c>
      <c r="J260" s="106">
        <v>4.3158000000000003</v>
      </c>
      <c r="K260" s="106">
        <v>4.5921000000000003</v>
      </c>
      <c r="L260" s="106">
        <v>4.7885</v>
      </c>
      <c r="M260" s="106">
        <v>4.9835000000000003</v>
      </c>
      <c r="N260" s="106">
        <v>5.0278999999999998</v>
      </c>
      <c r="O260" s="106">
        <v>4.7023000000000001</v>
      </c>
      <c r="P260" s="106">
        <v>4.8375000000000004</v>
      </c>
      <c r="Q260" s="106">
        <v>5.9143999999999997</v>
      </c>
      <c r="R260" s="106">
        <v>7.6083999999999996</v>
      </c>
      <c r="S260" s="106">
        <v>8.9648000000000003</v>
      </c>
      <c r="T260" s="106">
        <v>18.467199999999998</v>
      </c>
      <c r="U260" s="106">
        <v>21.871700000000001</v>
      </c>
      <c r="V260" s="106">
        <v>23.350300000000001</v>
      </c>
      <c r="W260" s="106">
        <v>35.055199999999999</v>
      </c>
      <c r="X260" s="106">
        <v>47.648899999999998</v>
      </c>
      <c r="Y260" s="106">
        <v>54.753100000000003</v>
      </c>
      <c r="Z260" s="106">
        <v>57.675699999999999</v>
      </c>
      <c r="AA260" s="106">
        <v>58.735100000000003</v>
      </c>
      <c r="AB260" s="106">
        <v>66.572199999999995</v>
      </c>
      <c r="AC260" s="106">
        <v>75.256900000000002</v>
      </c>
      <c r="AD260" s="106">
        <v>77.260000000000005</v>
      </c>
      <c r="AE260" s="106">
        <v>79.682900000000004</v>
      </c>
      <c r="AF260" s="106">
        <v>77.3947</v>
      </c>
      <c r="AG260" s="106">
        <v>72.060299999999998</v>
      </c>
      <c r="AH260" s="106">
        <v>73.3596</v>
      </c>
      <c r="AI260" s="106">
        <v>72.646600000000007</v>
      </c>
      <c r="AJ260" s="107">
        <v>69.375699999999995</v>
      </c>
      <c r="AK260" s="107">
        <v>64.582800000000006</v>
      </c>
      <c r="AL260" s="107">
        <v>72.634900000000002</v>
      </c>
      <c r="AM260" s="107">
        <v>74.390799999999999</v>
      </c>
      <c r="AN260" s="107">
        <v>72.853399999999993</v>
      </c>
      <c r="AO260" s="107">
        <v>77.551900000000003</v>
      </c>
      <c r="AP260" s="107">
        <v>79.380799999999994</v>
      </c>
      <c r="AQ260" s="107">
        <v>80.527500000000003</v>
      </c>
      <c r="AR260" s="108">
        <v>100.5</v>
      </c>
      <c r="AS260" s="108">
        <v>109.5</v>
      </c>
      <c r="AT260" s="108">
        <v>111</v>
      </c>
      <c r="AU260" s="108">
        <v>116.6</v>
      </c>
      <c r="AV260" s="101">
        <v>119.5</v>
      </c>
      <c r="AW260" s="108">
        <v>126.8</v>
      </c>
    </row>
    <row r="261" spans="1:49" x14ac:dyDescent="0.3">
      <c r="A261" s="98" t="s">
        <v>422</v>
      </c>
      <c r="B261" s="24" t="s">
        <v>423</v>
      </c>
      <c r="C261" s="99">
        <v>876.3</v>
      </c>
      <c r="D261" s="99">
        <v>988.8</v>
      </c>
      <c r="E261" s="99">
        <v>1081.4000000000001</v>
      </c>
      <c r="F261" s="99">
        <v>1233.3</v>
      </c>
      <c r="G261" s="99">
        <v>1501.9</v>
      </c>
      <c r="H261" s="99">
        <v>1836.5</v>
      </c>
      <c r="I261" s="99">
        <v>2268.6999999999998</v>
      </c>
      <c r="J261" s="99">
        <v>2303.1999999999998</v>
      </c>
      <c r="K261" s="99">
        <v>2273.1999999999998</v>
      </c>
      <c r="L261" s="99">
        <v>2378.6999999999998</v>
      </c>
      <c r="M261" s="99">
        <v>2499.1999999999998</v>
      </c>
      <c r="N261" s="99">
        <v>2652.7</v>
      </c>
      <c r="O261" s="99">
        <v>2801.4</v>
      </c>
      <c r="P261" s="99">
        <v>2794.4</v>
      </c>
      <c r="Q261" s="99">
        <v>2476.6999999999998</v>
      </c>
      <c r="R261" s="99">
        <v>2272.5</v>
      </c>
      <c r="S261" s="99">
        <v>2471.4</v>
      </c>
      <c r="T261" s="99">
        <v>1820.5</v>
      </c>
      <c r="U261" s="99">
        <v>1870.4</v>
      </c>
      <c r="V261" s="99">
        <v>1894.5</v>
      </c>
      <c r="W261" s="99">
        <v>1543.1</v>
      </c>
      <c r="X261" s="99">
        <v>1499.6</v>
      </c>
      <c r="Y261" s="99">
        <v>1643.2</v>
      </c>
      <c r="Z261" s="99">
        <v>1659.6</v>
      </c>
      <c r="AA261" s="99">
        <v>1633.2</v>
      </c>
      <c r="AB261" s="99">
        <v>1623.3</v>
      </c>
      <c r="AC261" s="99">
        <v>1801.4</v>
      </c>
      <c r="AD261" s="99">
        <v>1771.8</v>
      </c>
      <c r="AE261" s="99">
        <v>1810.1</v>
      </c>
      <c r="AF261" s="99">
        <v>2130.9</v>
      </c>
      <c r="AG261" s="99">
        <v>2636.7</v>
      </c>
      <c r="AH261" s="99">
        <v>3132.6</v>
      </c>
      <c r="AI261" s="99">
        <v>3495.3</v>
      </c>
      <c r="AJ261" s="99">
        <v>3954</v>
      </c>
      <c r="AK261" s="99">
        <v>4943.5</v>
      </c>
      <c r="AL261" s="99">
        <v>3891.2</v>
      </c>
      <c r="AM261" s="100">
        <v>4480.3999999999996</v>
      </c>
      <c r="AN261" s="99">
        <v>5453.9</v>
      </c>
      <c r="AO261" s="99">
        <v>5574.5</v>
      </c>
      <c r="AP261" s="99">
        <v>5476.2</v>
      </c>
      <c r="AQ261" s="99">
        <v>5469.8</v>
      </c>
      <c r="AR261" s="99">
        <v>4162.7</v>
      </c>
      <c r="AS261" s="99">
        <v>3916.9</v>
      </c>
      <c r="AT261" s="99">
        <v>4076</v>
      </c>
      <c r="AU261" s="99">
        <v>4107.8</v>
      </c>
      <c r="AV261" s="99">
        <v>3950.7</v>
      </c>
      <c r="AW261" s="99">
        <v>3278.1</v>
      </c>
    </row>
    <row r="262" spans="1:49" x14ac:dyDescent="0.3">
      <c r="A262" s="98" t="s">
        <v>424</v>
      </c>
      <c r="B262" s="24" t="s">
        <v>425</v>
      </c>
      <c r="C262" s="99">
        <v>870.3</v>
      </c>
      <c r="D262" s="99">
        <v>978.2</v>
      </c>
      <c r="E262" s="99">
        <v>1063.3</v>
      </c>
      <c r="F262" s="99">
        <v>1211.4000000000001</v>
      </c>
      <c r="G262" s="99">
        <v>1468</v>
      </c>
      <c r="H262" s="99">
        <v>1776</v>
      </c>
      <c r="I262" s="99">
        <v>2204</v>
      </c>
      <c r="J262" s="99">
        <v>2236</v>
      </c>
      <c r="K262" s="99">
        <v>2207.4</v>
      </c>
      <c r="L262" s="99">
        <v>2319.4</v>
      </c>
      <c r="M262" s="99">
        <v>2436.6999999999998</v>
      </c>
      <c r="N262" s="99">
        <v>2591.9</v>
      </c>
      <c r="O262" s="99">
        <v>2739</v>
      </c>
      <c r="P262" s="99">
        <v>2728.8</v>
      </c>
      <c r="Q262" s="99">
        <v>2393.1999999999998</v>
      </c>
      <c r="R262" s="99">
        <v>2201.6</v>
      </c>
      <c r="S262" s="99">
        <v>2388.6999999999998</v>
      </c>
      <c r="T262" s="99">
        <v>1734.6</v>
      </c>
      <c r="U262" s="99">
        <v>1788.9</v>
      </c>
      <c r="V262" s="99">
        <v>1830.4</v>
      </c>
      <c r="W262" s="99">
        <v>1483.5</v>
      </c>
      <c r="X262" s="99">
        <v>1423.6</v>
      </c>
      <c r="Y262" s="99">
        <v>1567.2</v>
      </c>
      <c r="Z262" s="99">
        <v>1585.8</v>
      </c>
      <c r="AA262" s="99">
        <v>1567</v>
      </c>
      <c r="AB262" s="99">
        <v>1549.3</v>
      </c>
      <c r="AC262" s="99">
        <v>1724.9</v>
      </c>
      <c r="AD262" s="99">
        <v>1720.2</v>
      </c>
      <c r="AE262" s="99">
        <v>1740.2</v>
      </c>
      <c r="AF262" s="99">
        <v>2053.8000000000002</v>
      </c>
      <c r="AG262" s="99">
        <v>2528.1</v>
      </c>
      <c r="AH262" s="99">
        <v>2993.3</v>
      </c>
      <c r="AI262" s="99">
        <v>3363.2</v>
      </c>
      <c r="AJ262" s="99">
        <v>3903.6</v>
      </c>
      <c r="AK262" s="99">
        <v>4907.8</v>
      </c>
      <c r="AL262" s="99">
        <v>3858.5</v>
      </c>
      <c r="AM262" s="99">
        <v>4478.2</v>
      </c>
      <c r="AN262" s="99">
        <v>5406.4</v>
      </c>
      <c r="AO262" s="99">
        <v>5516.4</v>
      </c>
      <c r="AP262" s="99">
        <v>5378.1</v>
      </c>
      <c r="AQ262" s="99">
        <v>5355.2</v>
      </c>
      <c r="AR262" s="99">
        <v>4066.3</v>
      </c>
      <c r="AS262" s="99">
        <v>3888.3</v>
      </c>
      <c r="AT262" s="99">
        <v>4023.6</v>
      </c>
      <c r="AU262" s="99">
        <v>4010.4</v>
      </c>
      <c r="AV262" s="99">
        <v>3861</v>
      </c>
      <c r="AW262" s="99">
        <v>3217.1</v>
      </c>
    </row>
    <row r="265" spans="1:49" x14ac:dyDescent="0.3">
      <c r="C265" s="109"/>
      <c r="D265" s="110"/>
    </row>
    <row r="266" spans="1:49" x14ac:dyDescent="0.3">
      <c r="C266" s="111"/>
      <c r="D266" s="94"/>
    </row>
    <row r="267" spans="1:49" x14ac:dyDescent="0.3">
      <c r="C267" s="109"/>
      <c r="D267" s="110"/>
    </row>
    <row r="268" spans="1:49" x14ac:dyDescent="0.3">
      <c r="C268" s="112"/>
      <c r="D268" s="113"/>
    </row>
    <row r="269" spans="1:49" x14ac:dyDescent="0.3">
      <c r="C269" s="109"/>
      <c r="D269" s="110"/>
    </row>
    <row r="270" spans="1:49" x14ac:dyDescent="0.3">
      <c r="C270" s="109"/>
      <c r="D270" s="110"/>
    </row>
    <row r="271" spans="1:49" x14ac:dyDescent="0.3">
      <c r="C271" s="57"/>
      <c r="D271" s="57"/>
    </row>
    <row r="272" spans="1:49" x14ac:dyDescent="0.3">
      <c r="C272" s="109"/>
      <c r="D272" s="110"/>
    </row>
    <row r="273" spans="3:4" x14ac:dyDescent="0.3">
      <c r="C273" s="109"/>
      <c r="D273" s="1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FC5DD32A6FF4B95C9C6CEDB9E0A49" ma:contentTypeVersion="1" ma:contentTypeDescription="Create a new document." ma:contentTypeScope="" ma:versionID="5214f7923b8a6f14142dd1a6141845f7">
  <xsd:schema xmlns:xsd="http://www.w3.org/2001/XMLSchema" xmlns:xs="http://www.w3.org/2001/XMLSchema" xmlns:p="http://schemas.microsoft.com/office/2006/metadata/properties" xmlns:ns3="0a944e8e-8b61-4f8d-a3d3-9a45e176b22f" targetNamespace="http://schemas.microsoft.com/office/2006/metadata/properties" ma:root="true" ma:fieldsID="05127776baf44954275a53c28281c38d" ns3:_="">
    <xsd:import namespace="0a944e8e-8b61-4f8d-a3d3-9a45e176b22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44e8e-8b61-4f8d-a3d3-9a45e176b22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C4A8F2-CCB1-4D27-B9A7-F87031A978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C6F63-565C-4D27-8596-726F217560A2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a944e8e-8b61-4f8d-a3d3-9a45e176b22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ECF8788-57B9-414A-B40D-B15968E12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44e8e-8b61-4f8d-a3d3-9a45e176b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 Trim 2001-2024_AR</vt:lpstr>
      <vt:lpstr>ARAB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dcterms:created xsi:type="dcterms:W3CDTF">2025-12-29T10:30:10Z</dcterms:created>
  <dcterms:modified xsi:type="dcterms:W3CDTF">2026-01-18T13:31:05Z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0x010100AF5FC5DD32A6FF4B95C9C6CEDB9E0A49</vt:lpwstr>
  </property>
</Properties>
</file>